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Q\Sailing\IOM\PRSC\Website\Champions\"/>
    </mc:Choice>
  </mc:AlternateContent>
  <xr:revisionPtr revIDLastSave="0" documentId="13_ncr:1_{EDBBE13A-DB45-42AA-9A63-1F2D247659CB}" xr6:coauthVersionLast="47" xr6:coauthVersionMax="47" xr10:uidLastSave="{00000000-0000-0000-0000-000000000000}"/>
  <bookViews>
    <workbookView xWindow="22932" yWindow="-108" windowWidth="23256" windowHeight="12576" tabRatio="500" firstSheet="1" activeTab="1" xr2:uid="{00000000-000D-0000-FFFF-FFFF00000000}"/>
  </bookViews>
  <sheets>
    <sheet name="Rules" sheetId="1" r:id="rId1"/>
    <sheet name="DF Champ 25" sheetId="2" r:id="rId2"/>
    <sheet name="DF Champ HCap 25" sheetId="3" r:id="rId3"/>
    <sheet name="IOM Champ 25" sheetId="4" r:id="rId4"/>
    <sheet name="IOM Champ HCap 25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  <c r="N20" i="5"/>
  <c r="H18" i="3"/>
  <c r="G18" i="3"/>
  <c r="F18" i="3"/>
  <c r="C18" i="3"/>
  <c r="F34" i="3"/>
  <c r="J18" i="3" l="1"/>
  <c r="M18" i="3" s="1"/>
  <c r="E34" i="3"/>
  <c r="H34" i="3"/>
  <c r="H23" i="3"/>
  <c r="H32" i="3"/>
  <c r="I29" i="3"/>
  <c r="I26" i="3"/>
  <c r="I35" i="3"/>
  <c r="I34" i="3"/>
  <c r="B34" i="3"/>
  <c r="H21" i="3"/>
  <c r="H30" i="3"/>
  <c r="H22" i="3"/>
  <c r="H5" i="3"/>
  <c r="I32" i="3"/>
  <c r="I31" i="3"/>
  <c r="I25" i="3"/>
  <c r="I21" i="3"/>
  <c r="D34" i="3"/>
  <c r="H33" i="3"/>
  <c r="H25" i="3"/>
  <c r="H31" i="3"/>
  <c r="I22" i="3"/>
  <c r="I19" i="3"/>
  <c r="I33" i="3"/>
  <c r="G34" i="3"/>
  <c r="H26" i="3"/>
  <c r="H35" i="3"/>
  <c r="H29" i="3"/>
  <c r="H13" i="3"/>
  <c r="I28" i="3"/>
  <c r="I30" i="3"/>
  <c r="I27" i="3"/>
  <c r="G13" i="3" l="1"/>
  <c r="B13" i="3"/>
  <c r="J34" i="3"/>
  <c r="M34" i="3" s="1"/>
  <c r="B26" i="5" l="1"/>
  <c r="C17" i="5" s="1"/>
  <c r="I12" i="5" l="1"/>
  <c r="I13" i="5"/>
  <c r="B16" i="5"/>
  <c r="B19" i="5"/>
  <c r="F21" i="5"/>
  <c r="I9" i="5"/>
  <c r="I15" i="5"/>
  <c r="I16" i="5"/>
  <c r="E16" i="5"/>
  <c r="B21" i="5"/>
  <c r="G21" i="5"/>
  <c r="I14" i="5"/>
  <c r="I18" i="5"/>
  <c r="I11" i="5"/>
  <c r="H16" i="5"/>
  <c r="C15" i="5"/>
  <c r="C21" i="5"/>
  <c r="H21" i="5"/>
  <c r="I7" i="5"/>
  <c r="I20" i="5"/>
  <c r="I6" i="5"/>
  <c r="E19" i="5"/>
  <c r="D21" i="5"/>
  <c r="G12" i="5"/>
  <c r="E21" i="5"/>
  <c r="F19" i="5"/>
  <c r="C19" i="5"/>
  <c r="G19" i="5"/>
  <c r="D19" i="5"/>
  <c r="H19" i="5"/>
  <c r="J19" i="5" l="1"/>
  <c r="M19" i="5" s="1"/>
  <c r="J21" i="5"/>
  <c r="M21" i="5" s="1"/>
  <c r="G21" i="3"/>
  <c r="H14" i="2"/>
  <c r="B14" i="2"/>
  <c r="B35" i="2"/>
  <c r="D19" i="2" l="1"/>
  <c r="D32" i="2"/>
  <c r="I30" i="2"/>
  <c r="I29" i="2"/>
  <c r="I26" i="2"/>
  <c r="I23" i="2"/>
  <c r="I19" i="2"/>
  <c r="I12" i="2"/>
  <c r="I8" i="2"/>
  <c r="H11" i="2"/>
  <c r="H15" i="2"/>
  <c r="H20" i="2"/>
  <c r="H25" i="2"/>
  <c r="H31" i="2"/>
  <c r="H30" i="2"/>
  <c r="H22" i="2"/>
  <c r="G10" i="2"/>
  <c r="G19" i="2"/>
  <c r="G21" i="2"/>
  <c r="G27" i="2"/>
  <c r="G22" i="2"/>
  <c r="F32" i="2"/>
  <c r="F31" i="2"/>
  <c r="F25" i="2"/>
  <c r="F24" i="2"/>
  <c r="F19" i="2"/>
  <c r="F16" i="2"/>
  <c r="E9" i="2"/>
  <c r="E26" i="2"/>
  <c r="E25" i="2"/>
  <c r="E28" i="2"/>
  <c r="D25" i="2"/>
  <c r="D29" i="2"/>
  <c r="C11" i="2"/>
  <c r="C13" i="2"/>
  <c r="C17" i="2"/>
  <c r="I17" i="2" s="1"/>
  <c r="J17" i="2" s="1"/>
  <c r="C24" i="2"/>
  <c r="C20" i="2"/>
  <c r="C31" i="2"/>
  <c r="C22" i="2"/>
  <c r="C28" i="2"/>
  <c r="C27" i="2"/>
  <c r="C25" i="2"/>
  <c r="B21" i="2"/>
  <c r="B23" i="2"/>
  <c r="B22" i="2"/>
  <c r="B31" i="2"/>
  <c r="D28" i="2"/>
  <c r="D27" i="2"/>
  <c r="I32" i="2"/>
  <c r="I31" i="2"/>
  <c r="I22" i="2"/>
  <c r="I27" i="2"/>
  <c r="I21" i="2"/>
  <c r="I20" i="2"/>
  <c r="I13" i="2"/>
  <c r="I5" i="2"/>
  <c r="H16" i="2"/>
  <c r="H18" i="2"/>
  <c r="H26" i="2"/>
  <c r="H21" i="2"/>
  <c r="H32" i="2"/>
  <c r="H29" i="2"/>
  <c r="G20" i="2"/>
  <c r="G18" i="2"/>
  <c r="G24" i="2"/>
  <c r="G26" i="2"/>
  <c r="G28" i="2"/>
  <c r="G32" i="2"/>
  <c r="F30" i="2"/>
  <c r="F27" i="2"/>
  <c r="F21" i="2"/>
  <c r="F23" i="2"/>
  <c r="F13" i="2"/>
  <c r="J13" i="2" s="1"/>
  <c r="E24" i="2"/>
  <c r="E23" i="2"/>
  <c r="E29" i="2"/>
  <c r="E30" i="2"/>
  <c r="D24" i="2"/>
  <c r="D31" i="2"/>
  <c r="J31" i="2" s="1"/>
  <c r="M31" i="2" s="1"/>
  <c r="C10" i="2"/>
  <c r="J10" i="2" s="1"/>
  <c r="M10" i="2" s="1"/>
  <c r="C16" i="2"/>
  <c r="J16" i="2" s="1"/>
  <c r="C18" i="2"/>
  <c r="C15" i="2"/>
  <c r="C23" i="2"/>
  <c r="C32" i="2"/>
  <c r="E32" i="2" s="1"/>
  <c r="J32" i="2" s="1"/>
  <c r="C30" i="2"/>
  <c r="C29" i="2"/>
  <c r="C26" i="2"/>
  <c r="B15" i="2"/>
  <c r="B25" i="2"/>
  <c r="B24" i="2"/>
  <c r="B30" i="2"/>
  <c r="B29" i="2"/>
  <c r="D26" i="2"/>
  <c r="J8" i="2"/>
  <c r="M8" i="2" s="1"/>
  <c r="D20" i="2"/>
  <c r="J20" i="2" s="1"/>
  <c r="E22" i="2"/>
  <c r="E27" i="2"/>
  <c r="J27" i="2" s="1"/>
  <c r="J23" i="2"/>
  <c r="M23" i="2" s="1"/>
  <c r="J26" i="2"/>
  <c r="M26" i="2" s="1"/>
  <c r="J25" i="2"/>
  <c r="M25" i="2" s="1"/>
  <c r="B35" i="3"/>
  <c r="B32" i="3"/>
  <c r="B16" i="3"/>
  <c r="C35" i="3"/>
  <c r="C21" i="3"/>
  <c r="D17" i="3"/>
  <c r="D31" i="3"/>
  <c r="D29" i="3"/>
  <c r="D6" i="3"/>
  <c r="E30" i="3"/>
  <c r="E23" i="3"/>
  <c r="E15" i="3"/>
  <c r="B33" i="3"/>
  <c r="F5" i="3"/>
  <c r="J5" i="3" s="1"/>
  <c r="F20" i="3"/>
  <c r="F25" i="3"/>
  <c r="F24" i="3"/>
  <c r="G29" i="3"/>
  <c r="G31" i="3"/>
  <c r="G35" i="3"/>
  <c r="B24" i="3"/>
  <c r="B25" i="3"/>
  <c r="J13" i="3"/>
  <c r="M13" i="3" s="1"/>
  <c r="B15" i="3"/>
  <c r="C27" i="3"/>
  <c r="C28" i="3"/>
  <c r="C14" i="3"/>
  <c r="C11" i="3"/>
  <c r="D24" i="3"/>
  <c r="D19" i="3"/>
  <c r="D22" i="3"/>
  <c r="E24" i="3"/>
  <c r="C33" i="3"/>
  <c r="F11" i="3"/>
  <c r="F16" i="3"/>
  <c r="F23" i="3"/>
  <c r="G15" i="3"/>
  <c r="G20" i="3"/>
  <c r="G12" i="3"/>
  <c r="G26" i="3"/>
  <c r="G27" i="3"/>
  <c r="B27" i="3"/>
  <c r="B23" i="3"/>
  <c r="C24" i="3"/>
  <c r="C19" i="3"/>
  <c r="C32" i="3"/>
  <c r="D27" i="3"/>
  <c r="D28" i="3"/>
  <c r="D30" i="3"/>
  <c r="D9" i="3"/>
  <c r="E35" i="3"/>
  <c r="E19" i="3"/>
  <c r="E22" i="3"/>
  <c r="E8" i="3"/>
  <c r="E33" i="3"/>
  <c r="F32" i="3"/>
  <c r="F29" i="3"/>
  <c r="F30" i="3"/>
  <c r="F17" i="3"/>
  <c r="G32" i="3"/>
  <c r="G14" i="3"/>
  <c r="G28" i="3"/>
  <c r="G33" i="3"/>
  <c r="B17" i="3"/>
  <c r="B26" i="3"/>
  <c r="B20" i="3"/>
  <c r="C25" i="3"/>
  <c r="C17" i="3"/>
  <c r="C20" i="3"/>
  <c r="C8" i="3"/>
  <c r="J8" i="3" s="1"/>
  <c r="M8" i="3" s="1"/>
  <c r="D26" i="3"/>
  <c r="D32" i="3"/>
  <c r="E31" i="3"/>
  <c r="E29" i="3"/>
  <c r="D33" i="3"/>
  <c r="F14" i="3"/>
  <c r="F35" i="3"/>
  <c r="G9" i="3"/>
  <c r="G16" i="3"/>
  <c r="J16" i="3" s="1"/>
  <c r="G30" i="3"/>
  <c r="J11" i="2"/>
  <c r="J6" i="5"/>
  <c r="M6" i="5" s="1"/>
  <c r="J8" i="5"/>
  <c r="J5" i="5"/>
  <c r="M5" i="5" s="1"/>
  <c r="B25" i="4"/>
  <c r="J21" i="3"/>
  <c r="J10" i="3"/>
  <c r="J7" i="3"/>
  <c r="J29" i="2"/>
  <c r="M29" i="2" s="1"/>
  <c r="J19" i="2"/>
  <c r="M19" i="2" s="1"/>
  <c r="J12" i="2"/>
  <c r="M12" i="2" s="1"/>
  <c r="J21" i="2"/>
  <c r="M21" i="2" s="1"/>
  <c r="J7" i="2"/>
  <c r="M7" i="2" s="1"/>
  <c r="J14" i="2"/>
  <c r="M14" i="2" s="1"/>
  <c r="J9" i="2"/>
  <c r="J5" i="2"/>
  <c r="J6" i="2"/>
  <c r="G15" i="2" l="1"/>
  <c r="D15" i="2"/>
  <c r="H12" i="4"/>
  <c r="B12" i="4"/>
  <c r="I16" i="4"/>
  <c r="G6" i="4"/>
  <c r="J6" i="4" s="1"/>
  <c r="F11" i="4"/>
  <c r="F13" i="4"/>
  <c r="F15" i="4"/>
  <c r="E14" i="4"/>
  <c r="E15" i="4"/>
  <c r="D14" i="4"/>
  <c r="D18" i="4"/>
  <c r="D17" i="4"/>
  <c r="D16" i="4"/>
  <c r="D9" i="4"/>
  <c r="D5" i="4"/>
  <c r="J5" i="4" s="1"/>
  <c r="C19" i="4"/>
  <c r="C16" i="4"/>
  <c r="C20" i="4"/>
  <c r="C11" i="4"/>
  <c r="C7" i="4"/>
  <c r="B18" i="4"/>
  <c r="B17" i="4"/>
  <c r="B19" i="4"/>
  <c r="B20" i="4"/>
  <c r="I14" i="4"/>
  <c r="I18" i="4"/>
  <c r="I17" i="4"/>
  <c r="I19" i="4"/>
  <c r="I13" i="4"/>
  <c r="I15" i="4"/>
  <c r="I20" i="4"/>
  <c r="I11" i="4"/>
  <c r="H14" i="4"/>
  <c r="H18" i="4"/>
  <c r="H15" i="4"/>
  <c r="H20" i="4"/>
  <c r="H17" i="4"/>
  <c r="H19" i="4"/>
  <c r="H16" i="4"/>
  <c r="G14" i="4"/>
  <c r="G16" i="4"/>
  <c r="F18" i="4"/>
  <c r="F19" i="4"/>
  <c r="F16" i="4"/>
  <c r="F20" i="4"/>
  <c r="E18" i="4"/>
  <c r="E17" i="4"/>
  <c r="E19" i="4"/>
  <c r="E20" i="4"/>
  <c r="D10" i="4"/>
  <c r="D20" i="4"/>
  <c r="I12" i="4"/>
  <c r="H8" i="4"/>
  <c r="J8" i="4" s="1"/>
  <c r="M8" i="4" s="1"/>
  <c r="H7" i="4"/>
  <c r="G13" i="4"/>
  <c r="G23" i="3"/>
  <c r="J29" i="3"/>
  <c r="M29" i="3" s="1"/>
  <c r="E28" i="3"/>
  <c r="H28" i="3"/>
  <c r="J28" i="3" s="1"/>
  <c r="M28" i="3" s="1"/>
  <c r="E9" i="3"/>
  <c r="H9" i="3"/>
  <c r="F12" i="3"/>
  <c r="C12" i="3"/>
  <c r="C15" i="3"/>
  <c r="F15" i="3"/>
  <c r="B22" i="3"/>
  <c r="J22" i="3" s="1"/>
  <c r="M22" i="3" s="1"/>
  <c r="F31" i="3"/>
  <c r="C31" i="3"/>
  <c r="E6" i="3"/>
  <c r="H6" i="3"/>
  <c r="J20" i="3"/>
  <c r="M20" i="3" s="1"/>
  <c r="J24" i="3"/>
  <c r="M24" i="3" s="1"/>
  <c r="J19" i="3"/>
  <c r="M19" i="3" s="1"/>
  <c r="M5" i="3"/>
  <c r="J15" i="2"/>
  <c r="M15" i="2" s="1"/>
  <c r="J24" i="2"/>
  <c r="M24" i="2" s="1"/>
  <c r="I18" i="2"/>
  <c r="F18" i="2"/>
  <c r="F28" i="2"/>
  <c r="I28" i="2"/>
  <c r="J30" i="2"/>
  <c r="M30" i="2" s="1"/>
  <c r="J32" i="3"/>
  <c r="M32" i="3" s="1"/>
  <c r="J26" i="3"/>
  <c r="M26" i="3" s="1"/>
  <c r="J11" i="3"/>
  <c r="M11" i="3" s="1"/>
  <c r="J30" i="3"/>
  <c r="M30" i="3" s="1"/>
  <c r="J25" i="3"/>
  <c r="M25" i="3" s="1"/>
  <c r="J14" i="3"/>
  <c r="J23" i="3"/>
  <c r="M23" i="3" s="1"/>
  <c r="J33" i="3"/>
  <c r="M33" i="3" s="1"/>
  <c r="J17" i="3"/>
  <c r="M17" i="3" s="1"/>
  <c r="J27" i="3"/>
  <c r="M27" i="3" s="1"/>
  <c r="J35" i="3"/>
  <c r="M35" i="3" s="1"/>
  <c r="H20" i="5"/>
  <c r="H17" i="5"/>
  <c r="G14" i="5"/>
  <c r="F20" i="5"/>
  <c r="E18" i="5"/>
  <c r="H12" i="5"/>
  <c r="J12" i="5" s="1"/>
  <c r="M12" i="5" s="1"/>
  <c r="E13" i="5"/>
  <c r="J13" i="5" s="1"/>
  <c r="M13" i="5" s="1"/>
  <c r="D11" i="5"/>
  <c r="C10" i="5"/>
  <c r="G13" i="5"/>
  <c r="G9" i="5"/>
  <c r="J9" i="5" s="1"/>
  <c r="M9" i="5" s="1"/>
  <c r="F18" i="5"/>
  <c r="E15" i="5"/>
  <c r="G10" i="5"/>
  <c r="D17" i="5"/>
  <c r="C11" i="5"/>
  <c r="J11" i="5" s="1"/>
  <c r="B14" i="5"/>
  <c r="G20" i="5"/>
  <c r="G17" i="5"/>
  <c r="F15" i="5"/>
  <c r="E7" i="5"/>
  <c r="J7" i="5" s="1"/>
  <c r="F13" i="5"/>
  <c r="D20" i="5"/>
  <c r="C20" i="5"/>
  <c r="B17" i="5"/>
  <c r="G18" i="5"/>
  <c r="F16" i="5"/>
  <c r="J16" i="5" s="1"/>
  <c r="M16" i="5" s="1"/>
  <c r="E20" i="5"/>
  <c r="E17" i="5"/>
  <c r="E14" i="5"/>
  <c r="D18" i="5"/>
  <c r="C18" i="5"/>
  <c r="H18" i="5"/>
  <c r="H15" i="5"/>
  <c r="H14" i="5"/>
  <c r="M7" i="5"/>
  <c r="M8" i="5"/>
  <c r="M16" i="3"/>
  <c r="M10" i="3"/>
  <c r="M21" i="3"/>
  <c r="M7" i="3"/>
  <c r="M11" i="2"/>
  <c r="M13" i="2"/>
  <c r="M20" i="2"/>
  <c r="M6" i="2"/>
  <c r="M5" i="2"/>
  <c r="M32" i="2"/>
  <c r="M9" i="2"/>
  <c r="M27" i="2"/>
  <c r="M16" i="2"/>
  <c r="M17" i="2"/>
  <c r="M5" i="4"/>
  <c r="M6" i="4"/>
  <c r="J18" i="2" l="1"/>
  <c r="M18" i="2" s="1"/>
  <c r="B13" i="4"/>
  <c r="H13" i="4"/>
  <c r="E9" i="4"/>
  <c r="H9" i="4"/>
  <c r="D11" i="4"/>
  <c r="J11" i="4" s="1"/>
  <c r="M11" i="4" s="1"/>
  <c r="G11" i="4"/>
  <c r="C18" i="4"/>
  <c r="J18" i="4" s="1"/>
  <c r="M18" i="4" s="1"/>
  <c r="C17" i="4"/>
  <c r="J17" i="4" s="1"/>
  <c r="M17" i="4" s="1"/>
  <c r="H10" i="4"/>
  <c r="J10" i="4" s="1"/>
  <c r="M10" i="4" s="1"/>
  <c r="C15" i="4"/>
  <c r="J15" i="4" s="1"/>
  <c r="M15" i="4" s="1"/>
  <c r="J16" i="4"/>
  <c r="M16" i="4" s="1"/>
  <c r="D19" i="4"/>
  <c r="J12" i="4"/>
  <c r="M12" i="4" s="1"/>
  <c r="J14" i="4"/>
  <c r="M14" i="4" s="1"/>
  <c r="J7" i="4"/>
  <c r="M7" i="4" s="1"/>
  <c r="J20" i="4"/>
  <c r="M20" i="4" s="1"/>
  <c r="E13" i="4"/>
  <c r="J31" i="3"/>
  <c r="M31" i="3" s="1"/>
  <c r="J15" i="3"/>
  <c r="M15" i="3" s="1"/>
  <c r="J9" i="3"/>
  <c r="M9" i="3" s="1"/>
  <c r="M14" i="3"/>
  <c r="J28" i="2"/>
  <c r="M28" i="2" s="1"/>
  <c r="J18" i="5"/>
  <c r="M18" i="5" s="1"/>
  <c r="J20" i="5"/>
  <c r="M11" i="5"/>
  <c r="J17" i="5"/>
  <c r="J14" i="5"/>
  <c r="J15" i="5"/>
  <c r="J10" i="5"/>
  <c r="K21" i="5" s="1"/>
  <c r="J22" i="2"/>
  <c r="K9" i="2" s="1"/>
  <c r="J13" i="4" l="1"/>
  <c r="M13" i="4" s="1"/>
  <c r="K19" i="5"/>
  <c r="K9" i="5"/>
  <c r="K15" i="5"/>
  <c r="M15" i="5"/>
  <c r="M10" i="5"/>
  <c r="K10" i="5"/>
  <c r="M14" i="5"/>
  <c r="K14" i="5"/>
  <c r="M20" i="5"/>
  <c r="K17" i="5"/>
  <c r="K6" i="5"/>
  <c r="K12" i="5"/>
  <c r="K7" i="5"/>
  <c r="K8" i="5"/>
  <c r="K16" i="5"/>
  <c r="K13" i="5"/>
  <c r="M17" i="5"/>
  <c r="K18" i="5"/>
  <c r="K5" i="5"/>
  <c r="K11" i="5"/>
  <c r="K32" i="2"/>
  <c r="K11" i="2"/>
  <c r="K28" i="2"/>
  <c r="M22" i="2"/>
  <c r="N9" i="2" s="1"/>
  <c r="K7" i="2"/>
  <c r="K6" i="2"/>
  <c r="K14" i="2"/>
  <c r="N7" i="2"/>
  <c r="K17" i="2"/>
  <c r="K29" i="2"/>
  <c r="K19" i="2"/>
  <c r="K12" i="2"/>
  <c r="K23" i="2"/>
  <c r="K27" i="2"/>
  <c r="K24" i="2"/>
  <c r="K18" i="2"/>
  <c r="K10" i="2"/>
  <c r="K8" i="2"/>
  <c r="K20" i="2"/>
  <c r="K26" i="2"/>
  <c r="K15" i="2"/>
  <c r="K21" i="2"/>
  <c r="K31" i="2"/>
  <c r="K30" i="2"/>
  <c r="K22" i="2"/>
  <c r="K16" i="2"/>
  <c r="K13" i="2"/>
  <c r="K5" i="2"/>
  <c r="K25" i="2"/>
  <c r="N21" i="5" l="1"/>
  <c r="N19" i="5"/>
  <c r="N10" i="5"/>
  <c r="N13" i="5"/>
  <c r="N18" i="5"/>
  <c r="N8" i="5"/>
  <c r="N16" i="5"/>
  <c r="N12" i="5"/>
  <c r="N17" i="5"/>
  <c r="N5" i="5"/>
  <c r="N11" i="5"/>
  <c r="N6" i="5"/>
  <c r="N9" i="5"/>
  <c r="N7" i="5"/>
  <c r="N15" i="5"/>
  <c r="N14" i="5"/>
  <c r="N23" i="2"/>
  <c r="N24" i="2"/>
  <c r="N17" i="2"/>
  <c r="N27" i="2"/>
  <c r="N18" i="2"/>
  <c r="N30" i="2"/>
  <c r="N13" i="2"/>
  <c r="N29" i="2"/>
  <c r="N31" i="2"/>
  <c r="N25" i="2"/>
  <c r="N5" i="2"/>
  <c r="N26" i="2"/>
  <c r="N19" i="2"/>
  <c r="N21" i="2"/>
  <c r="N8" i="2"/>
  <c r="N16" i="2"/>
  <c r="N15" i="2"/>
  <c r="N22" i="2"/>
  <c r="N28" i="2"/>
  <c r="N20" i="2"/>
  <c r="N14" i="2"/>
  <c r="N10" i="2"/>
  <c r="N12" i="2"/>
  <c r="N11" i="2"/>
  <c r="N32" i="2"/>
  <c r="N6" i="2"/>
  <c r="J9" i="4"/>
  <c r="M9" i="4" l="1"/>
  <c r="J19" i="4"/>
  <c r="M19" i="4" s="1"/>
  <c r="K17" i="4" l="1"/>
  <c r="K14" i="4"/>
  <c r="K16" i="4"/>
  <c r="K7" i="4"/>
  <c r="K10" i="4"/>
  <c r="N10" i="4"/>
  <c r="N19" i="4"/>
  <c r="N12" i="4"/>
  <c r="N11" i="4"/>
  <c r="N16" i="4"/>
  <c r="N20" i="4"/>
  <c r="N6" i="4"/>
  <c r="N15" i="4"/>
  <c r="N9" i="4"/>
  <c r="N18" i="4"/>
  <c r="N7" i="4"/>
  <c r="N14" i="4"/>
  <c r="N17" i="4"/>
  <c r="N8" i="4"/>
  <c r="N5" i="4"/>
  <c r="N13" i="4"/>
  <c r="K20" i="4"/>
  <c r="K13" i="4"/>
  <c r="K12" i="4"/>
  <c r="K18" i="4"/>
  <c r="K11" i="4"/>
  <c r="K5" i="4"/>
  <c r="K6" i="4"/>
  <c r="K9" i="4"/>
  <c r="K19" i="4"/>
  <c r="K8" i="4"/>
  <c r="K15" i="4"/>
  <c r="J6" i="3"/>
  <c r="M6" i="3" l="1"/>
  <c r="J12" i="3" l="1"/>
  <c r="K35" i="3" s="1"/>
  <c r="K32" i="3" l="1"/>
  <c r="K15" i="3"/>
  <c r="K27" i="3"/>
  <c r="K14" i="3"/>
  <c r="K8" i="3"/>
  <c r="K21" i="3"/>
  <c r="K33" i="3"/>
  <c r="K31" i="3"/>
  <c r="K30" i="3"/>
  <c r="K5" i="3"/>
  <c r="K6" i="3"/>
  <c r="K16" i="3"/>
  <c r="K9" i="3"/>
  <c r="K29" i="3"/>
  <c r="K12" i="3"/>
  <c r="K11" i="3"/>
  <c r="K22" i="3"/>
  <c r="K34" i="3"/>
  <c r="M12" i="3"/>
  <c r="K18" i="3"/>
  <c r="K28" i="3"/>
  <c r="K23" i="3"/>
  <c r="K25" i="3"/>
  <c r="K17" i="3"/>
  <c r="K13" i="3"/>
  <c r="K7" i="3"/>
  <c r="K19" i="3"/>
  <c r="K10" i="3"/>
  <c r="K26" i="3"/>
  <c r="K24" i="3"/>
  <c r="K20" i="3"/>
  <c r="N15" i="3" l="1"/>
  <c r="N35" i="3"/>
  <c r="N30" i="3"/>
  <c r="N10" i="3"/>
  <c r="N32" i="3"/>
  <c r="N23" i="3"/>
  <c r="N34" i="3"/>
  <c r="N28" i="3"/>
  <c r="N16" i="3"/>
  <c r="N18" i="3"/>
  <c r="N6" i="3"/>
  <c r="N19" i="3"/>
  <c r="N8" i="3"/>
  <c r="N33" i="3"/>
  <c r="N21" i="3"/>
  <c r="N13" i="3"/>
  <c r="N24" i="3"/>
  <c r="N7" i="3"/>
  <c r="N11" i="3"/>
  <c r="N17" i="3"/>
  <c r="N9" i="3"/>
  <c r="N5" i="3"/>
  <c r="N14" i="3"/>
  <c r="N27" i="3"/>
  <c r="N29" i="3"/>
  <c r="N25" i="3"/>
  <c r="N31" i="3"/>
  <c r="N12" i="3"/>
  <c r="N20" i="3"/>
  <c r="N22" i="3"/>
  <c r="N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100-000001000000}">
      <text>
        <r>
          <rPr>
            <sz val="10"/>
            <rFont val="Arial"/>
            <family val="2"/>
            <charset val="1"/>
          </rPr>
          <t xml:space="preserve">Bruce Quail:
</t>
        </r>
        <r>
          <rPr>
            <sz val="11"/>
            <rFont val="Calibri"/>
            <family val="2"/>
            <charset val="1"/>
          </rPr>
          <t>Enter all position results for Champs. 
Highlight all non-primary members
Adjust position of remaining sailors per race by removing non-primary members
Count number of members for all races and add 1 to total for those not competing
Check if not sailing but on duty then score 0
Drop 2 for nett score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200-000001000000}">
      <text>
        <r>
          <rPr>
            <sz val="10"/>
            <rFont val="Arial"/>
            <family val="2"/>
            <charset val="1"/>
          </rPr>
          <t xml:space="preserve">Bruce Quail:
</t>
        </r>
        <r>
          <rPr>
            <sz val="11"/>
            <rFont val="Calibri"/>
            <family val="2"/>
            <charset val="1"/>
          </rPr>
          <t>Enter all position results for Champs. 
Highlight all non-primary members
Adjust position of remaining sailors per race by removing non-primary members
Count number of members for all races and add 1 to total for those not competing
Check if not sailing but on duty then score 0
Drop 2 for nett score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300-000001000000}">
      <text>
        <r>
          <rPr>
            <sz val="10"/>
            <rFont val="Arial"/>
            <family val="2"/>
            <charset val="1"/>
          </rPr>
          <t xml:space="preserve">Bruce Quail:
</t>
        </r>
        <r>
          <rPr>
            <sz val="11"/>
            <rFont val="Calibri"/>
            <family val="2"/>
            <charset val="1"/>
          </rPr>
          <t>Enter all position results for Champs. 
Highlight all non-primary members
Adjust position of remaining sailors per race by removing non-primary members
Count number of members for all races and add 1 to total for those not competing
Check if not sailing but on duty then score 0
Drop 2 for nett score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400-000001000000}">
      <text>
        <r>
          <rPr>
            <sz val="10"/>
            <rFont val="Arial"/>
            <family val="2"/>
            <charset val="1"/>
          </rPr>
          <t xml:space="preserve">Bruce Quail:
</t>
        </r>
        <r>
          <rPr>
            <sz val="11"/>
            <rFont val="Calibri"/>
            <family val="2"/>
            <charset val="1"/>
          </rPr>
          <t>Enter all position results for Champs. 
Highlight all non-primary members
Adjust position of remaining sailors per race by removing non-primary members
Count number of members for all races and add 1 to total for those not competing
Check if not sailing but on duty then score 0
Drop 2 for nett score</t>
        </r>
      </text>
    </comment>
  </commentList>
</comments>
</file>

<file path=xl/sharedStrings.xml><?xml version="1.0" encoding="utf-8"?>
<sst xmlns="http://schemas.openxmlformats.org/spreadsheetml/2006/main" count="908" uniqueCount="241">
  <si>
    <t>Championship Scoring Rules</t>
  </si>
  <si>
    <r>
      <rPr>
        <sz val="10"/>
        <rFont val="Arial"/>
        <family val="2"/>
        <charset val="1"/>
      </rPr>
      <t>Prizes awarded for 1</t>
    </r>
    <r>
      <rPr>
        <vertAlign val="superscript"/>
        <sz val="10"/>
        <rFont val="Arial"/>
        <family val="2"/>
        <charset val="1"/>
      </rPr>
      <t>st</t>
    </r>
    <r>
      <rPr>
        <sz val="10"/>
        <rFont val="Arial"/>
        <family val="2"/>
        <charset val="1"/>
      </rPr>
      <t>, 2</t>
    </r>
    <r>
      <rPr>
        <vertAlign val="superscript"/>
        <sz val="10"/>
        <rFont val="Arial"/>
        <family val="2"/>
        <charset val="1"/>
      </rPr>
      <t>nd</t>
    </r>
    <r>
      <rPr>
        <sz val="10"/>
        <rFont val="Arial"/>
        <family val="2"/>
        <charset val="1"/>
      </rPr>
      <t>, 3</t>
    </r>
    <r>
      <rPr>
        <vertAlign val="superscript"/>
        <sz val="10"/>
        <rFont val="Arial"/>
        <family val="2"/>
        <charset val="1"/>
      </rPr>
      <t>rd</t>
    </r>
    <r>
      <rPr>
        <sz val="10"/>
        <rFont val="Arial"/>
        <family val="2"/>
        <charset val="1"/>
      </rPr>
      <t xml:space="preserve"> in IOM Scratch Champs, IOM Handicap Champs, DF95 Scratch Champs  DF95 Handicap Champs plus Consistency in all Series</t>
    </r>
  </si>
  <si>
    <t>Scores taken from positions achieved in every Championship Heat series</t>
  </si>
  <si>
    <t>DNS scores (No. of Primary Members that competed + 1) for any Heats not attended</t>
  </si>
  <si>
    <t>Only Primary Members qualify so positions adjusted for any Secondary Members participating</t>
  </si>
  <si>
    <t>Scratch race results include requisite drops but Consistency results based on lowest total scores</t>
  </si>
  <si>
    <t>Any podium finishers of Championships disqualified from Consistency awards</t>
  </si>
  <si>
    <t>Any skipper with multiple boats scored by skipper not boat</t>
  </si>
  <si>
    <r>
      <rPr>
        <sz val="10"/>
        <rFont val="Arial"/>
        <family val="2"/>
        <charset val="1"/>
      </rPr>
      <t xml:space="preserve">If duty team members are unable to sail, only because of duty not for any other reason, they score average points of </t>
    </r>
    <r>
      <rPr>
        <u/>
        <sz val="10"/>
        <rFont val="Arial"/>
        <family val="2"/>
        <charset val="1"/>
      </rPr>
      <t>all</t>
    </r>
    <r>
      <rPr>
        <sz val="10"/>
        <rFont val="Arial"/>
        <family val="2"/>
        <charset val="1"/>
      </rPr>
      <t xml:space="preserve"> their other races</t>
    </r>
  </si>
  <si>
    <t>Any member who has sailed (and scored) at least one race is counted and added to the list</t>
  </si>
  <si>
    <t>PRSC DF Championship 2025</t>
  </si>
  <si>
    <t>Sailor</t>
  </si>
  <si>
    <t>Heat 1</t>
  </si>
  <si>
    <t>Heat 2</t>
  </si>
  <si>
    <t>Heat 3</t>
  </si>
  <si>
    <t>Heat 4</t>
  </si>
  <si>
    <t>Heat 5</t>
  </si>
  <si>
    <t>Heat 6</t>
  </si>
  <si>
    <t>Heat 7</t>
  </si>
  <si>
    <t>Heat 8</t>
  </si>
  <si>
    <t>Total</t>
  </si>
  <si>
    <t>Consistency</t>
  </si>
  <si>
    <t>2 Drops</t>
  </si>
  <si>
    <t>Net Score</t>
  </si>
  <si>
    <t>Champ</t>
  </si>
  <si>
    <t>Date</t>
  </si>
  <si>
    <t>Ranking</t>
  </si>
  <si>
    <t>Bob Paton</t>
  </si>
  <si>
    <t xml:space="preserve">Bruce Quail </t>
  </si>
  <si>
    <t>Craig Taylor</t>
  </si>
  <si>
    <t>John Smith</t>
  </si>
  <si>
    <t>Justin McAullay</t>
  </si>
  <si>
    <t>Hunter Gillies</t>
  </si>
  <si>
    <t>PRSC DF Championship</t>
  </si>
  <si>
    <t>Graham Whitley</t>
  </si>
  <si>
    <t>1st Place</t>
  </si>
  <si>
    <t>Len White</t>
  </si>
  <si>
    <t>2nd Place</t>
  </si>
  <si>
    <t>Richard East</t>
  </si>
  <si>
    <t>3rd Place</t>
  </si>
  <si>
    <t>Peter Maddern</t>
  </si>
  <si>
    <t>Barry Martin</t>
  </si>
  <si>
    <t>Mark Walker</t>
  </si>
  <si>
    <t>Bruce Robins</t>
  </si>
  <si>
    <t>PRSC DF Champ Consistency</t>
  </si>
  <si>
    <t>Peter Greeve</t>
  </si>
  <si>
    <t>Ist Place</t>
  </si>
  <si>
    <t>David Odlum</t>
  </si>
  <si>
    <t>Warren Rock</t>
  </si>
  <si>
    <t>Mitch Davies</t>
  </si>
  <si>
    <t>Lloyd Coles</t>
  </si>
  <si>
    <t>Alan Beer</t>
  </si>
  <si>
    <t>Primary members</t>
  </si>
  <si>
    <t>* = Secondary Member (not eligible)</t>
  </si>
  <si>
    <t>Adjusted score</t>
  </si>
  <si>
    <t>Countback</t>
  </si>
  <si>
    <t>Drops</t>
  </si>
  <si>
    <t>Winners</t>
  </si>
  <si>
    <t>Duty Crew</t>
  </si>
  <si>
    <t>DNS (total+1)</t>
  </si>
  <si>
    <t>Ineligible</t>
  </si>
  <si>
    <t>Duty Teams</t>
  </si>
  <si>
    <t>Team 1</t>
  </si>
  <si>
    <t>Team 2</t>
  </si>
  <si>
    <t>Team 3</t>
  </si>
  <si>
    <t>Team 4</t>
  </si>
  <si>
    <t>Rod Moss</t>
  </si>
  <si>
    <t>Bruce Quail</t>
  </si>
  <si>
    <t>Brian Knuckey</t>
  </si>
  <si>
    <t>Peter Madden</t>
  </si>
  <si>
    <t>Phil Davies</t>
  </si>
  <si>
    <t>Michael Kinney</t>
  </si>
  <si>
    <t>Mal McKercher</t>
  </si>
  <si>
    <t>Graham Higgins</t>
  </si>
  <si>
    <t>Denton Roberts</t>
  </si>
  <si>
    <t>Vincent Shaw</t>
  </si>
  <si>
    <t>David Igglesden</t>
  </si>
  <si>
    <t>Jason Gibson</t>
  </si>
  <si>
    <t>Nigel Paul</t>
  </si>
  <si>
    <t>John Langmaid</t>
  </si>
  <si>
    <t>Tim Ward</t>
  </si>
  <si>
    <t>Mark Morrow</t>
  </si>
  <si>
    <t>Jeff Green</t>
  </si>
  <si>
    <t>Mar,Aug,Dec</t>
  </si>
  <si>
    <t> Jan,*June,Sept</t>
  </si>
  <si>
    <t>Feb,*May, Oct</t>
  </si>
  <si>
    <t>March,July,Nov</t>
  </si>
  <si>
    <t>PRSC DF Hcap 2025</t>
  </si>
  <si>
    <t>PRSC DF Handicap Championship</t>
  </si>
  <si>
    <t>PRSC DF Handicap Champ Consistency</t>
  </si>
  <si>
    <t> </t>
  </si>
  <si>
    <t>Wayne Coleman</t>
  </si>
  <si>
    <t>Ht 1 (HCP) 24 Feb</t>
  </si>
  <si>
    <t>Name</t>
  </si>
  <si>
    <t>Pos</t>
  </si>
  <si>
    <t>PRSC IOM Champ 2025</t>
  </si>
  <si>
    <t>PRSC IOM Championship</t>
  </si>
  <si>
    <t xml:space="preserve">Graham Higgins </t>
  </si>
  <si>
    <t>PRSC IOM Champ Consistency</t>
  </si>
  <si>
    <t>David King</t>
  </si>
  <si>
    <t>Edgar Vitte*</t>
  </si>
  <si>
    <t>Rob Mews*</t>
  </si>
  <si>
    <t>Ht 1 (SCR)</t>
  </si>
  <si>
    <t>Ht 2 (SCR)</t>
  </si>
  <si>
    <t>Ht 3 (SCR)</t>
  </si>
  <si>
    <t>Ht 4 (SCR)</t>
  </si>
  <si>
    <t>Ht 5 (SCR)</t>
  </si>
  <si>
    <t>Ht6 (SCR)</t>
  </si>
  <si>
    <t>Ht7 (SCR)</t>
  </si>
  <si>
    <t>Ht 8</t>
  </si>
  <si>
    <t>PRSC IOM Hcap 2025</t>
  </si>
  <si>
    <t>PRSC IOM Handicap</t>
  </si>
  <si>
    <t>PRSC IOM Handicap Consistency</t>
  </si>
  <si>
    <t>Ht 1 (HCP)</t>
  </si>
  <si>
    <t>Ht 2 (HCP)</t>
  </si>
  <si>
    <t xml:space="preserve"> (HCP) Ht3</t>
  </si>
  <si>
    <t>(HCP)Ht 4</t>
  </si>
  <si>
    <t>(HCP) Ht 5</t>
  </si>
  <si>
    <t>(HCP) Ht6</t>
  </si>
  <si>
    <t>(HCP) Heat 7</t>
  </si>
  <si>
    <t>(HCP) Heat 8</t>
  </si>
  <si>
    <t>Rob Mews</t>
  </si>
  <si>
    <t>Edgar Vitte</t>
  </si>
  <si>
    <t>Craig Taylor IOM 52</t>
  </si>
  <si>
    <t>Bruce Quail IOM 05</t>
  </si>
  <si>
    <t>Denton Roberts 65</t>
  </si>
  <si>
    <t>David King IOM 19</t>
  </si>
  <si>
    <t>Rod Moss IOM</t>
  </si>
  <si>
    <t>Bruce Robins IOM 69</t>
  </si>
  <si>
    <t>Brian Knuckey 31</t>
  </si>
  <si>
    <t>Riichard East IOM</t>
  </si>
  <si>
    <t>Bruce Quail 192</t>
  </si>
  <si>
    <t>Peter Greeve 97</t>
  </si>
  <si>
    <t>Len White 77</t>
  </si>
  <si>
    <t>Graham Higgins 99</t>
  </si>
  <si>
    <t>Hunter Gillies 79</t>
  </si>
  <si>
    <t>David King 71</t>
  </si>
  <si>
    <t>Bob Paton 27</t>
  </si>
  <si>
    <t>Bruce Robins 91</t>
  </si>
  <si>
    <t>Warren Rock 43</t>
  </si>
  <si>
    <t>Ht 1 Feb 8</t>
  </si>
  <si>
    <t>Wayne Coleman 81</t>
  </si>
  <si>
    <t>Richard East 24</t>
  </si>
  <si>
    <t>Mike Appelbee</t>
  </si>
  <si>
    <t>Phil Davies 35</t>
  </si>
  <si>
    <t>Graham Higgins 170</t>
  </si>
  <si>
    <t>Craig Taylor 52</t>
  </si>
  <si>
    <t>David King 19</t>
  </si>
  <si>
    <t>Bruce Quail 05</t>
  </si>
  <si>
    <t>Colin Jones</t>
  </si>
  <si>
    <t>Alan Beer 69</t>
  </si>
  <si>
    <t>David Odlum 545</t>
  </si>
  <si>
    <t>Peter Smith</t>
  </si>
  <si>
    <t>Edgar Vitte 95</t>
  </si>
  <si>
    <t>Rod Moss 165</t>
  </si>
  <si>
    <t>Hunter Gillies 11</t>
  </si>
  <si>
    <t>Barry Martin 45</t>
  </si>
  <si>
    <t>Ht 2 Mar 8</t>
  </si>
  <si>
    <t>Barry Martin 54</t>
  </si>
  <si>
    <t>Tim Ord</t>
  </si>
  <si>
    <t>Ht 2 (HCP) 29 Mar</t>
  </si>
  <si>
    <t>Bruce Robins 69</t>
  </si>
  <si>
    <t>Craig Taylor 74</t>
  </si>
  <si>
    <t>Mathew Martin</t>
  </si>
  <si>
    <t>Gavin</t>
  </si>
  <si>
    <t>Ht 3 Apr 12</t>
  </si>
  <si>
    <t>Lloyd Coles 24</t>
  </si>
  <si>
    <t>Mike Nyman</t>
  </si>
  <si>
    <t>Ht 4 May 10</t>
  </si>
  <si>
    <t>Ken Gardner</t>
  </si>
  <si>
    <t>Gavin Martin</t>
  </si>
  <si>
    <t>Ht3 (HCP) 31 May</t>
  </si>
  <si>
    <t xml:space="preserve"> 04 May, 2025</t>
  </si>
  <si>
    <t>Ht 5 June 14</t>
  </si>
  <si>
    <t>Ron Richards</t>
  </si>
  <si>
    <t>Steve Reed</t>
  </si>
  <si>
    <t>Ht 4 (HCP) 28 June</t>
  </si>
  <si>
    <t>Glenn Dawson IOM</t>
  </si>
  <si>
    <t>Len White 68</t>
  </si>
  <si>
    <t>Steve Walton 50</t>
  </si>
  <si>
    <t>Graham Higgins 34</t>
  </si>
  <si>
    <t>Graham Whitley 262</t>
  </si>
  <si>
    <t>Colin Jones 691</t>
  </si>
  <si>
    <t>Ht 6  Jul 12</t>
  </si>
  <si>
    <t>Mark Walker 52</t>
  </si>
  <si>
    <t>Mark Morrow 76</t>
  </si>
  <si>
    <t>Ht 5 (HCP) 30 Aug</t>
  </si>
  <si>
    <t>Ht 6 (HCP) 27 Sept</t>
  </si>
  <si>
    <t>Ht 8  Oct 4</t>
  </si>
  <si>
    <t>Peter Maddern 64</t>
  </si>
  <si>
    <t>Ht 7 (HCP) 25 Oct</t>
  </si>
  <si>
    <t>Ht 8 (HCP) 29/11</t>
  </si>
  <si>
    <t>Glenn Dawson*</t>
  </si>
  <si>
    <t>Steve Walton</t>
  </si>
  <si>
    <t>*</t>
  </si>
  <si>
    <t>Bruce Robins*</t>
  </si>
  <si>
    <t>Brian Knuckey*</t>
  </si>
  <si>
    <t>Jason Gibson*</t>
  </si>
  <si>
    <t>David Odlum*</t>
  </si>
  <si>
    <t>Phil Davies*</t>
  </si>
  <si>
    <t>Denton Roberts*</t>
  </si>
  <si>
    <t>Mal McKercher*</t>
  </si>
  <si>
    <t>Rod Moss*</t>
  </si>
  <si>
    <t>Hunter Gillies*</t>
  </si>
  <si>
    <t>Richard East*</t>
  </si>
  <si>
    <t>Graham Higgins*</t>
  </si>
  <si>
    <t>Vincent Shaw*</t>
  </si>
  <si>
    <t>Craig Taylor*</t>
  </si>
  <si>
    <t>John Langmaid*</t>
  </si>
  <si>
    <t>Bruce Quail*</t>
  </si>
  <si>
    <t>Len White*</t>
  </si>
  <si>
    <t>David Igglesden*</t>
  </si>
  <si>
    <t>Denotes they sail this class</t>
  </si>
  <si>
    <t>Peter Madden*</t>
  </si>
  <si>
    <t>Mitch Davies*</t>
  </si>
  <si>
    <t>John Smith*</t>
  </si>
  <si>
    <t>Justin McAullay*</t>
  </si>
  <si>
    <t>Mark Walker*</t>
  </si>
  <si>
    <t>Bob Paton*</t>
  </si>
  <si>
    <t>Warren Rock*</t>
  </si>
  <si>
    <t>Mark Morrow*</t>
  </si>
  <si>
    <t>Barry Martin*</t>
  </si>
  <si>
    <t>Lloyd Coles*</t>
  </si>
  <si>
    <t>Michael Kinney*</t>
  </si>
  <si>
    <t>Graham Whitley*</t>
  </si>
  <si>
    <t>Tim Ward*</t>
  </si>
  <si>
    <t>Alan Beer*</t>
  </si>
  <si>
    <t>? Maybe on duty</t>
  </si>
  <si>
    <t>Justin McAulley</t>
  </si>
  <si>
    <t>? Maybe on duty, average applied</t>
  </si>
  <si>
    <t>= Countback</t>
  </si>
  <si>
    <t>John Cole Cook</t>
  </si>
  <si>
    <t>Ht 7 Sept 13</t>
  </si>
  <si>
    <t>Denton</t>
  </si>
  <si>
    <t>Graham H</t>
  </si>
  <si>
    <t>4`</t>
  </si>
  <si>
    <t xml:space="preserve">  </t>
  </si>
  <si>
    <t>Lindsay Treasure</t>
  </si>
  <si>
    <t>Wayne Coleman 33</t>
  </si>
  <si>
    <t>Ken Gardner 72</t>
  </si>
  <si>
    <t>Ron Richards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</si>
</sst>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"/>
    <numFmt numFmtId="166" formatCode="d\ mmm\ yyyy"/>
  </numFmts>
  <fonts count="19" x14ac:knownFonts="1">
    <font>
      <sz val="10"/>
      <name val="Arial"/>
      <family val="2"/>
      <charset val="1"/>
    </font>
    <font>
      <sz val="10"/>
      <name val="Arial"/>
      <family val="2"/>
    </font>
    <font>
      <b/>
      <sz val="14"/>
      <color rgb="FF000000"/>
      <name val="Calibri"/>
      <family val="2"/>
      <charset val="1"/>
    </font>
    <font>
      <vertAlign val="superscript"/>
      <sz val="10"/>
      <name val="Arial"/>
      <family val="2"/>
      <charset val="1"/>
    </font>
    <font>
      <u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  <font>
      <b/>
      <sz val="10"/>
      <color rgb="FFFF1744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8"/>
      <color rgb="FF212529"/>
      <name val="Arial"/>
      <family val="2"/>
    </font>
    <font>
      <b/>
      <sz val="8"/>
      <color rgb="FF212529"/>
      <name val="Arial"/>
      <family val="2"/>
    </font>
    <font>
      <sz val="10"/>
      <color rgb="FF21252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E6E6E6"/>
        <bgColor rgb="FFE7E6E6"/>
      </patternFill>
    </fill>
    <fill>
      <patternFill patternType="solid">
        <fgColor rgb="FFE0E0E0"/>
        <bgColor rgb="FFE6E6E6"/>
      </patternFill>
    </fill>
    <fill>
      <patternFill patternType="solid">
        <fgColor rgb="FFFFFFE0"/>
        <bgColor rgb="FFFFFFFF"/>
      </patternFill>
    </fill>
    <fill>
      <patternFill patternType="solid">
        <fgColor rgb="FFE0FFE0"/>
        <bgColor rgb="FFEEEEEE"/>
      </patternFill>
    </fill>
    <fill>
      <patternFill patternType="solid">
        <fgColor rgb="FFFFE0E0"/>
        <bgColor rgb="FFE7E6E6"/>
      </patternFill>
    </fill>
    <fill>
      <patternFill patternType="solid">
        <fgColor rgb="FFE1BEE7"/>
        <bgColor rgb="FFD1C4E9"/>
      </patternFill>
    </fill>
    <fill>
      <patternFill patternType="solid">
        <fgColor rgb="FFFFCC80"/>
        <bgColor rgb="FFFFE0E0"/>
      </patternFill>
    </fill>
    <fill>
      <patternFill patternType="solid">
        <fgColor rgb="FFBBDEFB"/>
        <bgColor rgb="FFC8E6C9"/>
      </patternFill>
    </fill>
    <fill>
      <patternFill patternType="solid">
        <fgColor rgb="FFC8E6C9"/>
        <bgColor rgb="FFE0E0E0"/>
      </patternFill>
    </fill>
    <fill>
      <patternFill patternType="solid">
        <fgColor rgb="FFE7E6E6"/>
        <bgColor rgb="FFE6E6E6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E1BEE7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rgb="FFFFE0E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C9E0"/>
        <bgColor indexed="64"/>
      </patternFill>
    </fill>
    <fill>
      <patternFill patternType="solid">
        <fgColor rgb="FFCCCCFF"/>
        <bgColor rgb="FFD1C4E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EAEAEA"/>
      </bottom>
      <diagonal/>
    </border>
    <border>
      <left style="thin">
        <color indexed="64"/>
      </left>
      <right/>
      <top/>
      <bottom style="medium">
        <color rgb="FFEAEAE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2" xfId="0" applyFont="1" applyBorder="1"/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6" fillId="0" borderId="0" xfId="0" applyFont="1"/>
    <xf numFmtId="0" fontId="6" fillId="0" borderId="6" xfId="0" applyFont="1" applyBorder="1"/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0" fillId="4" borderId="1" xfId="0" applyFill="1" applyBorder="1"/>
    <xf numFmtId="0" fontId="9" fillId="0" borderId="0" xfId="0" applyFont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/>
    <xf numFmtId="0" fontId="6" fillId="0" borderId="3" xfId="0" applyFont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6" xfId="0" applyBorder="1"/>
    <xf numFmtId="0" fontId="0" fillId="0" borderId="9" xfId="0" applyBorder="1"/>
    <xf numFmtId="0" fontId="6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9" borderId="1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0" xfId="0" applyNumberFormat="1"/>
    <xf numFmtId="0" fontId="6" fillId="2" borderId="0" xfId="0" applyFont="1" applyFill="1"/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10" borderId="1" xfId="0" applyFill="1" applyBorder="1"/>
    <xf numFmtId="15" fontId="6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8" xfId="0" applyFont="1" applyBorder="1" applyAlignment="1">
      <alignment horizontal="center" wrapText="1"/>
    </xf>
    <xf numFmtId="0" fontId="0" fillId="0" borderId="8" xfId="0" applyBorder="1"/>
    <xf numFmtId="0" fontId="6" fillId="0" borderId="5" xfId="0" applyFont="1" applyBorder="1" applyAlignment="1">
      <alignment wrapText="1"/>
    </xf>
    <xf numFmtId="0" fontId="0" fillId="11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5" fontId="0" fillId="0" borderId="2" xfId="0" applyNumberFormat="1" applyBorder="1"/>
    <xf numFmtId="0" fontId="6" fillId="0" borderId="6" xfId="0" applyFont="1" applyBorder="1" applyAlignment="1">
      <alignment wrapText="1"/>
    </xf>
    <xf numFmtId="166" fontId="0" fillId="0" borderId="2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5" fontId="6" fillId="0" borderId="2" xfId="0" applyNumberFormat="1" applyFont="1" applyBorder="1"/>
    <xf numFmtId="0" fontId="15" fillId="12" borderId="14" xfId="0" applyFont="1" applyFill="1" applyBorder="1" applyAlignment="1">
      <alignment horizontal="left" vertical="center"/>
    </xf>
    <xf numFmtId="0" fontId="15" fillId="12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/>
    <xf numFmtId="0" fontId="0" fillId="13" borderId="1" xfId="0" applyFill="1" applyBorder="1" applyAlignment="1">
      <alignment horizontal="center" wrapText="1"/>
    </xf>
    <xf numFmtId="0" fontId="15" fillId="1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0" borderId="11" xfId="0" applyBorder="1"/>
    <xf numFmtId="0" fontId="0" fillId="21" borderId="1" xfId="0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5" fontId="1" fillId="0" borderId="2" xfId="0" applyNumberFormat="1" applyFont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22" borderId="1" xfId="0" applyFill="1" applyBorder="1" applyAlignment="1">
      <alignment wrapText="1"/>
    </xf>
    <xf numFmtId="1" fontId="0" fillId="21" borderId="1" xfId="0" applyNumberFormat="1" applyFill="1" applyBorder="1" applyAlignment="1">
      <alignment horizontal="center"/>
    </xf>
    <xf numFmtId="165" fontId="0" fillId="13" borderId="1" xfId="0" applyNumberFormat="1" applyFill="1" applyBorder="1" applyAlignment="1">
      <alignment horizontal="center"/>
    </xf>
    <xf numFmtId="0" fontId="6" fillId="0" borderId="12" xfId="0" applyFont="1" applyBorder="1"/>
    <xf numFmtId="0" fontId="6" fillId="0" borderId="0" xfId="0" applyFont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0" fillId="20" borderId="1" xfId="0" applyFill="1" applyBorder="1" applyAlignment="1">
      <alignment horizontal="left"/>
    </xf>
    <xf numFmtId="0" fontId="0" fillId="23" borderId="15" xfId="0" applyFill="1" applyBorder="1"/>
    <xf numFmtId="0" fontId="0" fillId="23" borderId="16" xfId="0" applyFill="1" applyBorder="1"/>
    <xf numFmtId="1" fontId="0" fillId="24" borderId="1" xfId="0" applyNumberFormat="1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0" borderId="0" xfId="0" quotePrefix="1"/>
    <xf numFmtId="0" fontId="16" fillId="0" borderId="0" xfId="0" applyFont="1"/>
    <xf numFmtId="0" fontId="8" fillId="15" borderId="1" xfId="0" applyFon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0" borderId="15" xfId="0" applyFill="1" applyBorder="1" applyAlignment="1">
      <alignment horizontal="left"/>
    </xf>
    <xf numFmtId="0" fontId="0" fillId="25" borderId="1" xfId="0" applyFill="1" applyBorder="1"/>
    <xf numFmtId="0" fontId="17" fillId="0" borderId="0" xfId="0" applyFont="1"/>
    <xf numFmtId="165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19" borderId="1" xfId="0" applyFon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0" fontId="17" fillId="21" borderId="1" xfId="0" applyFont="1" applyFill="1" applyBorder="1" applyAlignment="1">
      <alignment horizontal="center"/>
    </xf>
    <xf numFmtId="0" fontId="15" fillId="12" borderId="13" xfId="0" applyFont="1" applyFill="1" applyBorder="1" applyAlignment="1">
      <alignment horizontal="left" vertical="center"/>
    </xf>
    <xf numFmtId="0" fontId="0" fillId="20" borderId="0" xfId="0" applyFill="1" applyAlignment="1">
      <alignment horizontal="center"/>
    </xf>
    <xf numFmtId="0" fontId="7" fillId="20" borderId="1" xfId="0" applyFont="1" applyFill="1" applyBorder="1" applyAlignment="1">
      <alignment horizontal="center"/>
    </xf>
    <xf numFmtId="16" fontId="0" fillId="0" borderId="0" xfId="0" applyNumberFormat="1"/>
    <xf numFmtId="0" fontId="0" fillId="26" borderId="1" xfId="0" applyFill="1" applyBorder="1" applyAlignment="1">
      <alignment horizontal="center"/>
    </xf>
    <xf numFmtId="0" fontId="6" fillId="20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5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6" fillId="0" borderId="0" xfId="0" applyFont="1" applyFill="1"/>
    <xf numFmtId="0" fontId="6" fillId="0" borderId="0" xfId="0" applyFont="1" applyFill="1" applyBorder="1"/>
    <xf numFmtId="0" fontId="6" fillId="0" borderId="11" xfId="0" applyFont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0" fillId="0" borderId="0" xfId="0" applyFill="1"/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2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13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174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1BEE7"/>
      <rgbColor rgb="FF808080"/>
      <rgbColor rgb="FFC8E6C9"/>
      <rgbColor rgb="FF993366"/>
      <rgbColor rgb="FFFFFFE0"/>
      <rgbColor rgb="FFEEEEEE"/>
      <rgbColor rgb="FF660066"/>
      <rgbColor rgb="FFFF8080"/>
      <rgbColor rgb="FF0066CC"/>
      <rgbColor rgb="FFD1C4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E0FFE0"/>
      <rgbColor rgb="FFFFE0E0"/>
      <rgbColor rgb="FFBBDEFB"/>
      <rgbColor rgb="FFE7E6E6"/>
      <rgbColor rgb="FFE0E0E0"/>
      <rgbColor rgb="FFFFCC8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CCFF"/>
      <color rgb="FFF3C9E0"/>
      <color rgb="FFEAEAEA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zoomScale="75" zoomScaleNormal="75" workbookViewId="0">
      <selection activeCell="K26" sqref="K26"/>
    </sheetView>
  </sheetViews>
  <sheetFormatPr defaultColWidth="11.5546875" defaultRowHeight="13.2" x14ac:dyDescent="0.25"/>
  <cols>
    <col min="1" max="1" width="5.109375" style="3" customWidth="1"/>
    <col min="2" max="4" width="10" customWidth="1"/>
  </cols>
  <sheetData>
    <row r="1" spans="1:4" ht="18" x14ac:dyDescent="0.35">
      <c r="D1" s="4" t="s">
        <v>0</v>
      </c>
    </row>
    <row r="3" spans="1:4" ht="15.6" x14ac:dyDescent="0.25">
      <c r="A3" s="3">
        <v>1</v>
      </c>
      <c r="B3" t="s">
        <v>1</v>
      </c>
    </row>
    <row r="5" spans="1:4" x14ac:dyDescent="0.25">
      <c r="A5" s="3">
        <v>2</v>
      </c>
      <c r="B5" t="s">
        <v>2</v>
      </c>
    </row>
    <row r="7" spans="1:4" x14ac:dyDescent="0.25">
      <c r="A7" s="3">
        <v>3</v>
      </c>
      <c r="B7" t="s">
        <v>3</v>
      </c>
    </row>
    <row r="9" spans="1:4" x14ac:dyDescent="0.25">
      <c r="A9" s="3">
        <v>4</v>
      </c>
      <c r="B9" t="s">
        <v>4</v>
      </c>
    </row>
    <row r="11" spans="1:4" x14ac:dyDescent="0.25">
      <c r="A11" s="3">
        <v>5</v>
      </c>
      <c r="B11" t="s">
        <v>5</v>
      </c>
    </row>
    <row r="13" spans="1:4" x14ac:dyDescent="0.25">
      <c r="A13" s="3">
        <v>6</v>
      </c>
      <c r="B13" t="s">
        <v>6</v>
      </c>
    </row>
    <row r="15" spans="1:4" x14ac:dyDescent="0.25">
      <c r="A15" s="3">
        <v>7</v>
      </c>
      <c r="B15" s="5" t="s">
        <v>7</v>
      </c>
    </row>
    <row r="17" spans="1:2" x14ac:dyDescent="0.25">
      <c r="A17" s="3">
        <v>8</v>
      </c>
      <c r="B17" s="5" t="s">
        <v>8</v>
      </c>
    </row>
    <row r="19" spans="1:2" x14ac:dyDescent="0.25">
      <c r="A19" s="3">
        <v>9</v>
      </c>
      <c r="B19" t="s">
        <v>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1"/>
  <sheetViews>
    <sheetView tabSelected="1" topLeftCell="A9" zoomScale="75" zoomScaleNormal="75" workbookViewId="0">
      <selection activeCell="I37" sqref="I37"/>
    </sheetView>
  </sheetViews>
  <sheetFormatPr defaultColWidth="11.5546875" defaultRowHeight="13.2" x14ac:dyDescent="0.25"/>
  <cols>
    <col min="1" max="1" width="18.77734375" customWidth="1"/>
    <col min="2" max="2" width="8.109375" customWidth="1"/>
    <col min="3" max="3" width="7.21875" customWidth="1"/>
    <col min="4" max="4" width="17.44140625" customWidth="1"/>
    <col min="5" max="5" width="7.44140625" customWidth="1"/>
    <col min="6" max="6" width="7.109375" customWidth="1"/>
    <col min="7" max="7" width="16.6640625" customWidth="1"/>
    <col min="8" max="8" width="9.5546875" customWidth="1"/>
    <col min="9" max="9" width="8.21875" customWidth="1"/>
    <col min="10" max="10" width="16.6640625" customWidth="1"/>
    <col min="11" max="11" width="11" customWidth="1"/>
    <col min="12" max="12" width="7.5546875" customWidth="1"/>
    <col min="13" max="13" width="16.44140625" customWidth="1"/>
    <col min="14" max="14" width="7.33203125" customWidth="1"/>
    <col min="16" max="16" width="15.44140625" customWidth="1"/>
    <col min="17" max="17" width="7.33203125" customWidth="1"/>
    <col min="18" max="18" width="8.77734375" customWidth="1"/>
    <col min="19" max="19" width="18.109375" customWidth="1"/>
    <col min="20" max="20" width="7.5546875" customWidth="1"/>
    <col min="21" max="21" width="8.109375" customWidth="1"/>
    <col min="22" max="22" width="17.21875" customWidth="1"/>
    <col min="23" max="23" width="8.5546875" customWidth="1"/>
    <col min="25" max="25" width="5.6640625" customWidth="1"/>
    <col min="26" max="26" width="11" customWidth="1"/>
    <col min="27" max="27" width="7.77734375" customWidth="1"/>
    <col min="28" max="28" width="9.5546875" customWidth="1"/>
    <col min="29" max="29" width="8.109375" customWidth="1"/>
  </cols>
  <sheetData>
    <row r="1" spans="1:32" ht="14.4" x14ac:dyDescent="0.3">
      <c r="A1" s="6"/>
      <c r="B1" s="154" t="s">
        <v>10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32" x14ac:dyDescent="0.25">
      <c r="A2" s="6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</row>
    <row r="3" spans="1:32" x14ac:dyDescent="0.25">
      <c r="A3" s="8" t="s">
        <v>25</v>
      </c>
      <c r="B3" s="9">
        <v>44600</v>
      </c>
      <c r="C3" s="9">
        <v>44628</v>
      </c>
      <c r="D3" s="9">
        <v>44298</v>
      </c>
      <c r="E3" s="9">
        <v>45422</v>
      </c>
      <c r="F3" s="9">
        <v>45493</v>
      </c>
      <c r="G3" s="9">
        <v>45514</v>
      </c>
      <c r="H3" s="9">
        <v>45542</v>
      </c>
      <c r="I3" s="9">
        <v>45934</v>
      </c>
      <c r="J3" s="7"/>
      <c r="K3" s="7" t="s">
        <v>26</v>
      </c>
      <c r="L3" s="7"/>
      <c r="M3" s="7"/>
      <c r="N3" s="7" t="s">
        <v>26</v>
      </c>
    </row>
    <row r="4" spans="1:32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R4" s="10"/>
      <c r="S4" s="11"/>
      <c r="T4" s="10"/>
      <c r="U4" s="11"/>
      <c r="V4" s="10"/>
      <c r="W4" s="10"/>
      <c r="X4" s="10"/>
      <c r="Y4" s="10"/>
      <c r="Z4" s="10"/>
      <c r="AA4" s="10"/>
      <c r="AB4" s="10"/>
    </row>
    <row r="5" spans="1:32" x14ac:dyDescent="0.25">
      <c r="A5" s="26" t="s">
        <v>31</v>
      </c>
      <c r="B5" s="7">
        <v>1</v>
      </c>
      <c r="C5" s="7">
        <v>1</v>
      </c>
      <c r="D5" s="7">
        <v>1</v>
      </c>
      <c r="E5" s="7">
        <v>1</v>
      </c>
      <c r="F5" s="110">
        <v>4</v>
      </c>
      <c r="G5" s="7">
        <v>3</v>
      </c>
      <c r="H5" s="7">
        <v>1</v>
      </c>
      <c r="I5" s="109">
        <f>($B$35)+1</f>
        <v>29</v>
      </c>
      <c r="J5" s="13">
        <f>SUM(B5:I5)</f>
        <v>41</v>
      </c>
      <c r="K5" s="131">
        <f>RANK(J5,J$5:J$32,1)</f>
        <v>2</v>
      </c>
      <c r="L5" s="14">
        <v>33</v>
      </c>
      <c r="M5" s="13">
        <f>J5-L5</f>
        <v>8</v>
      </c>
      <c r="N5" s="120">
        <f>RANK(M5,M$5:M$32,1)</f>
        <v>1</v>
      </c>
      <c r="Q5" s="10"/>
      <c r="R5" s="10"/>
      <c r="S5" s="11"/>
      <c r="T5" s="10"/>
      <c r="U5" s="11"/>
      <c r="V5" s="10"/>
      <c r="W5" s="10"/>
      <c r="X5" s="10"/>
      <c r="Y5" s="10"/>
      <c r="Z5" s="10"/>
      <c r="AA5" s="10"/>
      <c r="AB5" s="10"/>
      <c r="AC5" s="10"/>
      <c r="AD5" s="10"/>
    </row>
    <row r="6" spans="1:32" ht="14.4" thickBot="1" x14ac:dyDescent="0.3">
      <c r="A6" s="15" t="s">
        <v>30</v>
      </c>
      <c r="B6" s="16">
        <v>3</v>
      </c>
      <c r="C6" s="7">
        <v>2</v>
      </c>
      <c r="D6" s="7">
        <v>4</v>
      </c>
      <c r="E6" s="110">
        <v>8</v>
      </c>
      <c r="F6" s="7">
        <v>3</v>
      </c>
      <c r="G6" s="7">
        <v>5</v>
      </c>
      <c r="H6" s="110">
        <v>7</v>
      </c>
      <c r="I6" s="7">
        <v>3</v>
      </c>
      <c r="J6" s="13">
        <f>SUM(B6:I6)</f>
        <v>35</v>
      </c>
      <c r="K6" s="131">
        <f>RANK(J6,J$5:J$32,1)</f>
        <v>1</v>
      </c>
      <c r="L6" s="14">
        <v>15</v>
      </c>
      <c r="M6" s="13">
        <f>J6-L6</f>
        <v>20</v>
      </c>
      <c r="N6" s="120">
        <f>RANK(M6,M$5:M$32,1)</f>
        <v>2</v>
      </c>
      <c r="Q6" s="10"/>
      <c r="R6" s="10"/>
      <c r="S6" s="11"/>
      <c r="T6" s="124"/>
      <c r="U6" s="125"/>
      <c r="V6" s="126"/>
      <c r="W6" s="127"/>
      <c r="X6" s="124"/>
      <c r="Y6" s="124"/>
      <c r="Z6" s="124"/>
      <c r="AA6" s="124"/>
      <c r="AB6" s="124"/>
      <c r="AC6" s="124"/>
      <c r="AD6" s="124"/>
      <c r="AE6" s="124"/>
      <c r="AF6" s="124"/>
    </row>
    <row r="7" spans="1:32" ht="13.8" thickBot="1" x14ac:dyDescent="0.3">
      <c r="A7" s="59" t="s">
        <v>45</v>
      </c>
      <c r="B7" s="7">
        <v>6</v>
      </c>
      <c r="C7" s="7">
        <v>3</v>
      </c>
      <c r="D7" s="7">
        <v>6</v>
      </c>
      <c r="E7" s="110">
        <v>9</v>
      </c>
      <c r="F7" s="7">
        <v>1</v>
      </c>
      <c r="G7" s="7">
        <v>7</v>
      </c>
      <c r="H7" s="7">
        <v>3</v>
      </c>
      <c r="I7" s="110">
        <v>8</v>
      </c>
      <c r="J7" s="13">
        <f>SUM(B7:I7)</f>
        <v>43</v>
      </c>
      <c r="K7" s="131">
        <f>RANK(J7,J$5:J$32,1)</f>
        <v>3</v>
      </c>
      <c r="L7" s="14">
        <v>17</v>
      </c>
      <c r="M7" s="13">
        <f>J7-L7</f>
        <v>26</v>
      </c>
      <c r="N7" s="120">
        <f>RANK(M7,M$5:M$32,1)</f>
        <v>3</v>
      </c>
      <c r="Q7" s="10"/>
      <c r="R7" s="10"/>
      <c r="S7" s="11"/>
      <c r="T7" s="124"/>
      <c r="U7" s="125"/>
      <c r="V7" s="126"/>
      <c r="W7" s="127"/>
      <c r="X7" s="124"/>
      <c r="Y7" s="124"/>
      <c r="Z7" s="124"/>
      <c r="AA7" s="124"/>
      <c r="AB7" s="124"/>
      <c r="AC7" s="124"/>
      <c r="AD7" s="124"/>
      <c r="AE7" s="124"/>
      <c r="AF7" s="124"/>
    </row>
    <row r="8" spans="1:32" ht="13.8" thickBot="1" x14ac:dyDescent="0.3">
      <c r="A8" s="59" t="s">
        <v>43</v>
      </c>
      <c r="B8" s="110">
        <v>17</v>
      </c>
      <c r="C8" s="106">
        <v>10</v>
      </c>
      <c r="D8" s="7">
        <v>3</v>
      </c>
      <c r="E8" s="7">
        <v>3</v>
      </c>
      <c r="F8" s="7">
        <v>10</v>
      </c>
      <c r="G8" s="7">
        <v>1</v>
      </c>
      <c r="H8" s="7">
        <v>5</v>
      </c>
      <c r="I8" s="109">
        <f>($B$35)+1</f>
        <v>29</v>
      </c>
      <c r="J8" s="13">
        <f>SUM(B8:I8)</f>
        <v>78</v>
      </c>
      <c r="K8" s="120">
        <f>RANK(J8,J$5:J$32,1)</f>
        <v>4</v>
      </c>
      <c r="L8" s="14">
        <v>46</v>
      </c>
      <c r="M8" s="13">
        <f>J8-L8</f>
        <v>32</v>
      </c>
      <c r="N8" s="13">
        <f>RANK(M8,M$5:M$32,1)</f>
        <v>4</v>
      </c>
      <c r="Q8" s="10"/>
      <c r="R8" s="10"/>
      <c r="S8" s="11"/>
      <c r="T8" s="124"/>
      <c r="U8" s="125"/>
      <c r="V8" s="126"/>
      <c r="W8" s="127"/>
      <c r="X8" s="124"/>
      <c r="Y8" s="124"/>
      <c r="Z8" s="124"/>
      <c r="AA8" s="124"/>
      <c r="AB8" s="124"/>
      <c r="AC8" s="124"/>
      <c r="AD8" s="124"/>
      <c r="AE8" s="124"/>
      <c r="AF8" s="124"/>
    </row>
    <row r="9" spans="1:32" ht="14.4" thickBot="1" x14ac:dyDescent="0.3">
      <c r="A9" s="15" t="s">
        <v>34</v>
      </c>
      <c r="B9" s="144">
        <v>14</v>
      </c>
      <c r="C9" s="7">
        <v>7</v>
      </c>
      <c r="D9" s="106">
        <v>10</v>
      </c>
      <c r="E9" s="109">
        <f>($B$35)+1</f>
        <v>29</v>
      </c>
      <c r="F9" s="7">
        <v>7</v>
      </c>
      <c r="G9" s="7">
        <v>6</v>
      </c>
      <c r="H9" s="7">
        <v>4</v>
      </c>
      <c r="I9" s="117">
        <v>2</v>
      </c>
      <c r="J9" s="13">
        <f>SUM(B9:I9)</f>
        <v>79</v>
      </c>
      <c r="K9" s="120">
        <f>RANK(J9,J$5:J$32,1)</f>
        <v>5</v>
      </c>
      <c r="L9" s="14">
        <v>43</v>
      </c>
      <c r="M9" s="13">
        <f>J9-L9</f>
        <v>36</v>
      </c>
      <c r="N9" s="13">
        <f>RANK(M9,M$5:M$32,1)</f>
        <v>5</v>
      </c>
      <c r="Q9" s="10"/>
      <c r="R9" s="10"/>
      <c r="S9" s="170"/>
      <c r="T9" s="124"/>
      <c r="U9" s="125"/>
      <c r="V9" s="126"/>
      <c r="W9" s="127"/>
      <c r="X9" s="124"/>
      <c r="Y9" s="124"/>
      <c r="Z9" s="124"/>
      <c r="AA9" s="124"/>
      <c r="AB9" s="124"/>
      <c r="AC9" s="124"/>
      <c r="AD9" s="124"/>
      <c r="AE9" s="124"/>
      <c r="AF9" s="124"/>
    </row>
    <row r="10" spans="1:32" ht="13.8" thickBot="1" x14ac:dyDescent="0.3">
      <c r="A10" s="59" t="s">
        <v>36</v>
      </c>
      <c r="B10" s="7">
        <v>8</v>
      </c>
      <c r="C10" s="109">
        <f>($B$35)+1</f>
        <v>29</v>
      </c>
      <c r="D10" s="7">
        <v>9</v>
      </c>
      <c r="E10" s="7">
        <v>2</v>
      </c>
      <c r="F10" s="7">
        <v>6</v>
      </c>
      <c r="G10" s="109">
        <f>($B$35)+1</f>
        <v>29</v>
      </c>
      <c r="H10" s="7">
        <v>10</v>
      </c>
      <c r="I10" s="7">
        <v>5</v>
      </c>
      <c r="J10" s="13">
        <f>SUM(B10:I10)</f>
        <v>98</v>
      </c>
      <c r="K10" s="13">
        <f>RANK(J10,J$5:J$32,1)</f>
        <v>8</v>
      </c>
      <c r="L10" s="14">
        <v>58</v>
      </c>
      <c r="M10" s="13">
        <f>J10-L10</f>
        <v>40</v>
      </c>
      <c r="N10" s="13">
        <f>RANK(M10,M$5:M$32,1)</f>
        <v>6</v>
      </c>
      <c r="P10" s="11"/>
      <c r="Q10" s="10"/>
      <c r="R10" s="10"/>
      <c r="S10" s="170"/>
      <c r="T10" s="124"/>
      <c r="U10" s="125"/>
      <c r="V10" s="126"/>
      <c r="W10" s="127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 ht="16.2" thickBot="1" x14ac:dyDescent="0.35">
      <c r="A11" s="12" t="s">
        <v>27</v>
      </c>
      <c r="B11" s="145">
        <v>16</v>
      </c>
      <c r="C11" s="109">
        <f>($B$35)+1</f>
        <v>29</v>
      </c>
      <c r="D11" s="7">
        <v>7</v>
      </c>
      <c r="E11" s="7">
        <v>5</v>
      </c>
      <c r="F11" s="106">
        <v>6</v>
      </c>
      <c r="G11" s="7">
        <v>4</v>
      </c>
      <c r="H11" s="109">
        <f>($B$35)+1</f>
        <v>29</v>
      </c>
      <c r="I11" s="106">
        <v>6</v>
      </c>
      <c r="J11" s="13">
        <f>SUM(B11:I11)</f>
        <v>102</v>
      </c>
      <c r="K11" s="13">
        <f>RANK(J11,J$5:J$32,1)</f>
        <v>9</v>
      </c>
      <c r="L11" s="14">
        <v>58</v>
      </c>
      <c r="M11" s="13">
        <f>J11-L11</f>
        <v>44</v>
      </c>
      <c r="N11" s="13">
        <f>RANK(M11,M$5:M$32,1)</f>
        <v>7</v>
      </c>
      <c r="P11" s="17" t="s">
        <v>33</v>
      </c>
      <c r="Q11" s="18"/>
      <c r="R11" s="19"/>
      <c r="S11" s="170"/>
      <c r="T11" s="124"/>
      <c r="U11" s="125"/>
      <c r="V11" s="126"/>
      <c r="W11" s="127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1:32" ht="13.8" thickBot="1" x14ac:dyDescent="0.3">
      <c r="A12" s="15" t="s">
        <v>49</v>
      </c>
      <c r="B12" s="16">
        <v>7</v>
      </c>
      <c r="C12" s="7">
        <v>6</v>
      </c>
      <c r="D12" s="110">
        <v>13</v>
      </c>
      <c r="E12" s="7">
        <v>7</v>
      </c>
      <c r="F12" s="7">
        <v>8</v>
      </c>
      <c r="G12" s="7">
        <v>8</v>
      </c>
      <c r="H12" s="7">
        <v>9</v>
      </c>
      <c r="I12" s="109">
        <f>($B$35)+1</f>
        <v>29</v>
      </c>
      <c r="J12" s="13">
        <f>SUM(B12:I12)</f>
        <v>87</v>
      </c>
      <c r="K12" s="120">
        <f>RANK(J12,J$5:J$32,1)</f>
        <v>6</v>
      </c>
      <c r="L12" s="14">
        <v>42</v>
      </c>
      <c r="M12" s="13">
        <f>J12-L12</f>
        <v>45</v>
      </c>
      <c r="N12" s="13">
        <f>RANK(M12,M$5:M$32,1)</f>
        <v>8</v>
      </c>
      <c r="P12" s="20" t="s">
        <v>35</v>
      </c>
      <c r="Q12" s="21" t="s">
        <v>228</v>
      </c>
      <c r="R12" s="22"/>
      <c r="S12" s="171"/>
      <c r="T12" s="124"/>
      <c r="U12" s="125"/>
      <c r="V12" s="126"/>
      <c r="W12" s="127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1:32" ht="14.4" thickBot="1" x14ac:dyDescent="0.3">
      <c r="A13" s="26" t="s">
        <v>28</v>
      </c>
      <c r="B13" s="7">
        <v>5</v>
      </c>
      <c r="C13" s="109">
        <f>($B$35)+1</f>
        <v>29</v>
      </c>
      <c r="D13" s="7">
        <v>10</v>
      </c>
      <c r="E13" s="7">
        <v>4</v>
      </c>
      <c r="F13" s="109">
        <f>($B$35)+1</f>
        <v>29</v>
      </c>
      <c r="G13" s="7">
        <v>2</v>
      </c>
      <c r="H13" s="7">
        <v>2</v>
      </c>
      <c r="I13" s="109">
        <f>($B$35)+1</f>
        <v>29</v>
      </c>
      <c r="J13" s="13">
        <f>SUM(B13:I13)</f>
        <v>110</v>
      </c>
      <c r="K13" s="13">
        <f>RANK(J13,J$5:J$32,1)</f>
        <v>10</v>
      </c>
      <c r="L13" s="14">
        <v>58</v>
      </c>
      <c r="M13" s="13">
        <f>J13-L13</f>
        <v>52</v>
      </c>
      <c r="N13" s="13">
        <f>RANK(M13,M$5:M$32,1)</f>
        <v>9</v>
      </c>
      <c r="P13" s="20" t="s">
        <v>37</v>
      </c>
      <c r="Q13" s="21" t="s">
        <v>30</v>
      </c>
      <c r="R13" s="22"/>
      <c r="S13" s="171"/>
      <c r="T13" s="124"/>
      <c r="U13" s="125"/>
      <c r="V13" s="126"/>
      <c r="W13" s="127"/>
      <c r="X13" s="124"/>
      <c r="Y13" s="124"/>
      <c r="Z13" s="124"/>
      <c r="AA13" s="124"/>
      <c r="AB13" s="124"/>
      <c r="AC13" s="124"/>
      <c r="AD13" s="124"/>
      <c r="AE13" s="124"/>
      <c r="AF13" s="124"/>
    </row>
    <row r="14" spans="1:32" ht="13.8" thickBot="1" x14ac:dyDescent="0.3">
      <c r="A14" s="15" t="s">
        <v>41</v>
      </c>
      <c r="B14" s="135">
        <f>ROUND((($C14+$D14+$E14+$F14+$G14+$I14)/6),0)</f>
        <v>12</v>
      </c>
      <c r="C14" s="7">
        <v>8</v>
      </c>
      <c r="D14" s="7">
        <v>16</v>
      </c>
      <c r="E14" s="13">
        <v>12</v>
      </c>
      <c r="F14" s="7">
        <v>12</v>
      </c>
      <c r="G14" s="7">
        <v>12</v>
      </c>
      <c r="H14" s="135">
        <f>ROUND((($C14+$D14+$E14+$F14+$G14+$I14)/6),0)</f>
        <v>12</v>
      </c>
      <c r="I14" s="13">
        <v>9</v>
      </c>
      <c r="J14" s="13">
        <f>SUM(B14:I14)</f>
        <v>93</v>
      </c>
      <c r="K14" s="13">
        <f>RANK(J14,J$5:J$32,1)</f>
        <v>7</v>
      </c>
      <c r="L14" s="14">
        <v>24</v>
      </c>
      <c r="M14" s="13">
        <f>J14-L14</f>
        <v>69</v>
      </c>
      <c r="N14" s="13">
        <f>RANK(M14,M$5:M$32,1)</f>
        <v>10</v>
      </c>
      <c r="P14" s="23" t="s">
        <v>39</v>
      </c>
      <c r="Q14" s="24" t="s">
        <v>45</v>
      </c>
      <c r="R14" s="24"/>
      <c r="S14" s="173"/>
      <c r="T14" s="124"/>
      <c r="U14" s="125"/>
      <c r="AC14" s="124"/>
      <c r="AD14" s="124"/>
      <c r="AE14" s="124"/>
      <c r="AF14" s="124"/>
    </row>
    <row r="15" spans="1:32" ht="14.4" thickBot="1" x14ac:dyDescent="0.3">
      <c r="A15" s="59" t="s">
        <v>50</v>
      </c>
      <c r="B15" s="109">
        <f>($B$35)+1</f>
        <v>29</v>
      </c>
      <c r="C15" s="109">
        <f>($B$35)+1</f>
        <v>29</v>
      </c>
      <c r="D15" s="106">
        <f>ROUND((($B15+$C15+$E15+$F15+$H15+$I15)/6),0)</f>
        <v>16</v>
      </c>
      <c r="E15" s="7">
        <v>6</v>
      </c>
      <c r="F15" s="7">
        <v>2</v>
      </c>
      <c r="G15" s="106">
        <f>ROUND((($B15+$C15+$E15+$F15+$H15+$I15)/6),0)</f>
        <v>16</v>
      </c>
      <c r="H15" s="109">
        <f>($B$35)+1</f>
        <v>29</v>
      </c>
      <c r="I15" s="7">
        <v>1</v>
      </c>
      <c r="J15" s="13">
        <f>SUM(B15:I15)</f>
        <v>128</v>
      </c>
      <c r="K15" s="13">
        <f>RANK(J15,J$5:J$32,1)</f>
        <v>12</v>
      </c>
      <c r="L15" s="14">
        <v>58</v>
      </c>
      <c r="M15" s="13">
        <f>J15-L15</f>
        <v>70</v>
      </c>
      <c r="N15" s="13">
        <f>RANK(M15,M$5:M$32,1)</f>
        <v>11</v>
      </c>
      <c r="P15" s="11"/>
      <c r="Q15" s="10"/>
      <c r="R15" s="10"/>
      <c r="S15" s="170"/>
      <c r="T15" s="124"/>
      <c r="U15" s="125"/>
      <c r="V15" s="126"/>
      <c r="W15" s="127"/>
      <c r="X15" s="124"/>
      <c r="Y15" s="124"/>
      <c r="Z15" s="124"/>
      <c r="AA15" s="124"/>
      <c r="AB15" s="124"/>
      <c r="AC15" s="124"/>
      <c r="AD15" s="124"/>
      <c r="AE15" s="124"/>
      <c r="AF15" s="124"/>
    </row>
    <row r="16" spans="1:32" ht="13.8" thickBot="1" x14ac:dyDescent="0.3">
      <c r="A16" s="26" t="s">
        <v>40</v>
      </c>
      <c r="B16" s="16">
        <v>10</v>
      </c>
      <c r="C16" s="109">
        <f>($B$35)+1</f>
        <v>29</v>
      </c>
      <c r="D16" s="7">
        <v>8</v>
      </c>
      <c r="E16" s="7">
        <v>14</v>
      </c>
      <c r="F16" s="109">
        <f>($B$35)+1</f>
        <v>29</v>
      </c>
      <c r="G16" s="13">
        <v>9</v>
      </c>
      <c r="H16" s="109">
        <f>($B$35)+1</f>
        <v>29</v>
      </c>
      <c r="I16" s="117">
        <v>4</v>
      </c>
      <c r="J16" s="13">
        <f>SUM(B16:I16)</f>
        <v>132</v>
      </c>
      <c r="K16" s="13">
        <f>RANK(J16,J$5:J$32,1)</f>
        <v>13</v>
      </c>
      <c r="L16" s="14">
        <v>58</v>
      </c>
      <c r="M16" s="13">
        <f>J16-L16</f>
        <v>74</v>
      </c>
      <c r="N16" s="13">
        <f>RANK(M16,M$5:M$32,1)</f>
        <v>12</v>
      </c>
      <c r="P16" s="11"/>
      <c r="Q16" s="10"/>
      <c r="R16" s="10"/>
      <c r="S16" s="170"/>
      <c r="T16" s="124"/>
      <c r="U16" s="125"/>
      <c r="V16" s="126"/>
      <c r="W16" s="127"/>
      <c r="X16" s="124"/>
      <c r="Y16" s="124"/>
      <c r="Z16" s="124"/>
      <c r="AA16" s="124"/>
      <c r="AB16" s="124"/>
      <c r="AC16" s="124"/>
      <c r="AD16" s="124"/>
      <c r="AE16" s="124"/>
      <c r="AF16" s="124"/>
    </row>
    <row r="17" spans="1:35" ht="13.8" thickBot="1" x14ac:dyDescent="0.3">
      <c r="A17" s="15" t="s">
        <v>81</v>
      </c>
      <c r="B17" s="7">
        <v>12</v>
      </c>
      <c r="C17" s="109">
        <f>($B$35)+1</f>
        <v>29</v>
      </c>
      <c r="D17" s="110">
        <v>14</v>
      </c>
      <c r="E17" s="7">
        <v>11</v>
      </c>
      <c r="F17" s="7">
        <v>9</v>
      </c>
      <c r="G17" s="110">
        <v>16</v>
      </c>
      <c r="H17" s="7">
        <v>13</v>
      </c>
      <c r="I17" s="111">
        <f>ROUND(((B17+C17+D17+E17+F17+G17+H17)/7),0)</f>
        <v>15</v>
      </c>
      <c r="J17" s="13">
        <f>SUM(B17:I17)</f>
        <v>119</v>
      </c>
      <c r="K17" s="13">
        <f>RANK(J17,J$5:J$32,1)</f>
        <v>11</v>
      </c>
      <c r="L17" s="14">
        <v>45</v>
      </c>
      <c r="M17" s="13">
        <f>J17-L17</f>
        <v>74</v>
      </c>
      <c r="N17" s="13">
        <f>RANK(M17,M$5:M$32,1)</f>
        <v>12</v>
      </c>
      <c r="P17" s="11"/>
      <c r="R17" s="10"/>
      <c r="S17" s="170"/>
      <c r="T17" s="124"/>
      <c r="U17" s="125"/>
      <c r="AF17" s="124"/>
      <c r="AG17" s="124"/>
      <c r="AH17" s="124"/>
      <c r="AI17" s="124"/>
    </row>
    <row r="18" spans="1:35" ht="16.2" thickBot="1" x14ac:dyDescent="0.35">
      <c r="A18" s="26" t="s">
        <v>42</v>
      </c>
      <c r="B18" s="7">
        <v>2</v>
      </c>
      <c r="C18" s="109">
        <f>($B$35)+1</f>
        <v>29</v>
      </c>
      <c r="D18" s="7">
        <v>5</v>
      </c>
      <c r="E18" s="110">
        <v>15</v>
      </c>
      <c r="F18" s="111">
        <f>ROUND((($B18+$C18+$D18+$E18+$G18+$H18)/6),0)</f>
        <v>18</v>
      </c>
      <c r="G18" s="109">
        <f>($B$35)+1</f>
        <v>29</v>
      </c>
      <c r="H18" s="109">
        <f>($B$35)+1</f>
        <v>29</v>
      </c>
      <c r="I18" s="111">
        <f>ROUND((($B18+$C18+$D18+$E18+$G18+$H18)/6),0)</f>
        <v>18</v>
      </c>
      <c r="J18" s="13">
        <f>SUM(B18:I18)</f>
        <v>145</v>
      </c>
      <c r="K18" s="13">
        <f>RANK(J18,J$5:J$32,1)</f>
        <v>14</v>
      </c>
      <c r="L18" s="14">
        <v>58</v>
      </c>
      <c r="M18" s="13">
        <f>J18-L18</f>
        <v>87</v>
      </c>
      <c r="N18" s="13">
        <f>RANK(M18,M$5:M$32,1)</f>
        <v>14</v>
      </c>
      <c r="P18" s="17" t="s">
        <v>44</v>
      </c>
      <c r="Q18" s="18"/>
      <c r="R18" s="19"/>
      <c r="S18" s="170"/>
      <c r="T18" s="124"/>
      <c r="U18" s="125"/>
      <c r="V18" s="126"/>
      <c r="W18" s="127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</row>
    <row r="19" spans="1:35" ht="13.8" thickBot="1" x14ac:dyDescent="0.3">
      <c r="A19" s="26" t="s">
        <v>73</v>
      </c>
      <c r="B19" s="7">
        <v>9</v>
      </c>
      <c r="C19" s="7">
        <v>5</v>
      </c>
      <c r="D19" s="109">
        <f>($B$35)+1</f>
        <v>29</v>
      </c>
      <c r="E19" s="7">
        <v>15</v>
      </c>
      <c r="F19" s="109">
        <f>($B$35)+1</f>
        <v>29</v>
      </c>
      <c r="G19" s="109">
        <f>($B$35)+1</f>
        <v>29</v>
      </c>
      <c r="H19" s="13">
        <v>8</v>
      </c>
      <c r="I19" s="109">
        <f>($B$35)+1</f>
        <v>29</v>
      </c>
      <c r="J19" s="13">
        <f>SUM(B19:I19)</f>
        <v>153</v>
      </c>
      <c r="K19" s="13">
        <f>RANK(J19,J$5:J$32,1)</f>
        <v>15</v>
      </c>
      <c r="L19" s="14">
        <v>58</v>
      </c>
      <c r="M19" s="13">
        <f>J19-L19</f>
        <v>95</v>
      </c>
      <c r="N19" s="13">
        <f>RANK(M19,M$5:M$32,1)</f>
        <v>15</v>
      </c>
      <c r="P19" s="20" t="s">
        <v>46</v>
      </c>
      <c r="Q19" s="134" t="s">
        <v>43</v>
      </c>
      <c r="R19" s="22"/>
      <c r="S19" s="172"/>
      <c r="T19" s="124"/>
      <c r="U19" s="125"/>
      <c r="V19" s="126"/>
      <c r="W19" s="127"/>
      <c r="X19" s="124"/>
      <c r="Y19" s="124"/>
      <c r="Z19" s="124"/>
      <c r="AA19" s="124"/>
      <c r="AB19" s="124"/>
      <c r="AC19" s="124"/>
      <c r="AD19" s="124"/>
      <c r="AE19" s="124"/>
      <c r="AG19" s="124"/>
      <c r="AH19" s="124"/>
      <c r="AI19" s="124"/>
    </row>
    <row r="20" spans="1:35" ht="13.8" thickBot="1" x14ac:dyDescent="0.3">
      <c r="A20" s="15" t="s">
        <v>80</v>
      </c>
      <c r="B20" s="7">
        <v>4</v>
      </c>
      <c r="C20" s="109">
        <f>($B$35)+1</f>
        <v>29</v>
      </c>
      <c r="D20" s="106">
        <f>ROUND((($B20+$C20+$E20+$F20+$H20+$I20)/6),0)</f>
        <v>19</v>
      </c>
      <c r="E20" s="7">
        <v>10</v>
      </c>
      <c r="F20" s="110">
        <v>13</v>
      </c>
      <c r="G20" s="109">
        <f>($B$35)+1</f>
        <v>29</v>
      </c>
      <c r="H20" s="109">
        <f>($B$35)+1</f>
        <v>29</v>
      </c>
      <c r="I20" s="109">
        <f>($B$35)+1</f>
        <v>29</v>
      </c>
      <c r="J20" s="13">
        <f>SUM(B20:I20)</f>
        <v>162</v>
      </c>
      <c r="K20" s="13">
        <f>RANK(J20,J$5:J$32,1)</f>
        <v>16</v>
      </c>
      <c r="L20" s="14">
        <v>58</v>
      </c>
      <c r="M20" s="118">
        <f>J20-L20</f>
        <v>104</v>
      </c>
      <c r="N20" s="13">
        <f>RANK(M20,M$5:M$32,1)</f>
        <v>16</v>
      </c>
      <c r="P20" s="20" t="s">
        <v>37</v>
      </c>
      <c r="Q20" s="21" t="s">
        <v>34</v>
      </c>
      <c r="R20" s="22"/>
      <c r="S20" s="171"/>
      <c r="T20" s="124"/>
      <c r="U20" s="125"/>
      <c r="V20" s="126"/>
      <c r="W20" s="127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</row>
    <row r="21" spans="1:35" ht="13.8" thickBot="1" x14ac:dyDescent="0.3">
      <c r="A21" s="26" t="s">
        <v>47</v>
      </c>
      <c r="B21" s="109">
        <f>($B$35)+1</f>
        <v>29</v>
      </c>
      <c r="C21" s="7">
        <v>4</v>
      </c>
      <c r="D21" s="7">
        <v>11</v>
      </c>
      <c r="E21" s="110">
        <v>15</v>
      </c>
      <c r="F21" s="109">
        <f>($B$35)+1</f>
        <v>29</v>
      </c>
      <c r="G21" s="109">
        <f>($B$35)+1</f>
        <v>29</v>
      </c>
      <c r="H21" s="109">
        <f>($B$35)+1</f>
        <v>29</v>
      </c>
      <c r="I21" s="109">
        <f>($B$35)+1</f>
        <v>29</v>
      </c>
      <c r="J21" s="13">
        <f>SUM(B21:I21)</f>
        <v>175</v>
      </c>
      <c r="K21" s="13">
        <f>RANK(J21,J$5:J$32,1)</f>
        <v>17</v>
      </c>
      <c r="L21" s="14">
        <v>58</v>
      </c>
      <c r="M21" s="13">
        <f>J21-L21</f>
        <v>117</v>
      </c>
      <c r="N21" s="13">
        <f>RANK(M21,M$5:M$32,1)</f>
        <v>17</v>
      </c>
      <c r="P21" s="23" t="s">
        <v>39</v>
      </c>
      <c r="Q21" s="134" t="s">
        <v>49</v>
      </c>
      <c r="R21" s="24"/>
      <c r="S21" s="173"/>
      <c r="T21" s="124"/>
      <c r="U21" s="125"/>
      <c r="AG21" s="124"/>
      <c r="AH21" s="124"/>
      <c r="AI21" s="124"/>
    </row>
    <row r="22" spans="1:35" ht="13.8" thickBot="1" x14ac:dyDescent="0.3">
      <c r="A22" s="15" t="s">
        <v>29</v>
      </c>
      <c r="B22" s="109">
        <f>($B$35)+1</f>
        <v>29</v>
      </c>
      <c r="C22" s="109">
        <f>($B$35)+1</f>
        <v>29</v>
      </c>
      <c r="D22" s="7">
        <v>2</v>
      </c>
      <c r="E22" s="111">
        <f>ROUND((($C22+$D22+$F22+$G22+$H22+$I22)/6),0)</f>
        <v>22</v>
      </c>
      <c r="F22" s="110">
        <v>13</v>
      </c>
      <c r="G22" s="109">
        <f>($B$35)+1</f>
        <v>29</v>
      </c>
      <c r="H22" s="109">
        <f>($B$35)+1</f>
        <v>29</v>
      </c>
      <c r="I22" s="109">
        <f>($B$35)+1</f>
        <v>29</v>
      </c>
      <c r="J22" s="13">
        <f>SUM(B22:I22)</f>
        <v>182</v>
      </c>
      <c r="K22" s="13">
        <f>RANK(J22,J$5:J$32,1)</f>
        <v>18</v>
      </c>
      <c r="L22" s="14">
        <v>58</v>
      </c>
      <c r="M22" s="118">
        <f>J22-L22</f>
        <v>124</v>
      </c>
      <c r="N22" s="13">
        <f>RANK(M22,M$5:M$32,1)</f>
        <v>18</v>
      </c>
      <c r="S22" s="11"/>
      <c r="T22" s="11"/>
      <c r="Y22" s="124"/>
      <c r="Z22" s="125"/>
      <c r="AA22" s="126"/>
      <c r="AB22" s="127"/>
      <c r="AC22" s="124"/>
      <c r="AD22" s="124"/>
      <c r="AE22" s="124"/>
      <c r="AF22" s="124"/>
      <c r="AG22" s="124"/>
      <c r="AH22" s="124"/>
      <c r="AI22" s="124"/>
    </row>
    <row r="23" spans="1:35" ht="13.8" thickBot="1" x14ac:dyDescent="0.3">
      <c r="A23" s="26" t="s">
        <v>170</v>
      </c>
      <c r="B23" s="109">
        <f>($B$35)+1</f>
        <v>29</v>
      </c>
      <c r="C23" s="109">
        <f>($B$35)+1</f>
        <v>29</v>
      </c>
      <c r="D23" s="7">
        <v>15</v>
      </c>
      <c r="E23" s="109">
        <f>($B$35)+1</f>
        <v>29</v>
      </c>
      <c r="F23" s="109">
        <f>($B$35)+1</f>
        <v>29</v>
      </c>
      <c r="G23" s="7">
        <v>13</v>
      </c>
      <c r="H23" s="7">
        <v>11</v>
      </c>
      <c r="I23" s="109">
        <f>($B$35)+1</f>
        <v>29</v>
      </c>
      <c r="J23" s="13">
        <f>SUM(B23:I23)</f>
        <v>184</v>
      </c>
      <c r="K23" s="13">
        <f>RANK(J23,J$5:J$32,1)</f>
        <v>19</v>
      </c>
      <c r="L23" s="14">
        <v>58</v>
      </c>
      <c r="M23" s="13">
        <f>J23-L23</f>
        <v>126</v>
      </c>
      <c r="N23" s="13">
        <f>RANK(M23,M$5:M$32,1)</f>
        <v>19</v>
      </c>
      <c r="Y23" s="124"/>
      <c r="Z23" s="125"/>
      <c r="AA23" s="126"/>
      <c r="AB23" s="127"/>
      <c r="AC23" s="124"/>
      <c r="AD23" s="124"/>
      <c r="AE23" s="124"/>
      <c r="AF23" s="124"/>
      <c r="AG23" s="124"/>
      <c r="AH23" s="124"/>
      <c r="AI23" s="124"/>
    </row>
    <row r="24" spans="1:35" ht="13.8" thickBot="1" x14ac:dyDescent="0.3">
      <c r="A24" s="15" t="s">
        <v>175</v>
      </c>
      <c r="B24" s="109">
        <f>($B$35)+1</f>
        <v>29</v>
      </c>
      <c r="C24" s="109">
        <f>($B$35)+1</f>
        <v>29</v>
      </c>
      <c r="D24" s="109">
        <f>($B$35)+1</f>
        <v>29</v>
      </c>
      <c r="E24" s="109">
        <f>($B$35)+1</f>
        <v>29</v>
      </c>
      <c r="F24" s="109">
        <f>($B$35)+1</f>
        <v>29</v>
      </c>
      <c r="G24" s="109">
        <f>($B$35)+1</f>
        <v>29</v>
      </c>
      <c r="H24" s="7">
        <v>6</v>
      </c>
      <c r="I24" s="7">
        <v>7</v>
      </c>
      <c r="J24" s="13">
        <f>SUM(B24:I24)</f>
        <v>187</v>
      </c>
      <c r="K24" s="13">
        <f>RANK(J24,J$5:J$32,1)</f>
        <v>20</v>
      </c>
      <c r="L24" s="14">
        <v>58</v>
      </c>
      <c r="M24" s="13">
        <f>J24-L24</f>
        <v>129</v>
      </c>
      <c r="N24" s="13">
        <f>RANK(M24,M$5:M$32,1)</f>
        <v>20</v>
      </c>
      <c r="Y24" s="124"/>
      <c r="Z24" s="125"/>
      <c r="AA24" s="126"/>
      <c r="AB24" s="127"/>
      <c r="AC24" s="124"/>
      <c r="AD24" s="124"/>
      <c r="AE24" s="124"/>
      <c r="AF24" s="124"/>
      <c r="AG24" s="124"/>
      <c r="AH24" s="124"/>
      <c r="AI24" s="124"/>
    </row>
    <row r="25" spans="1:35" ht="13.8" thickBot="1" x14ac:dyDescent="0.3">
      <c r="A25" s="26" t="s">
        <v>174</v>
      </c>
      <c r="B25" s="109">
        <f>($B$35)+1</f>
        <v>29</v>
      </c>
      <c r="C25" s="109">
        <f>($B$35)+1</f>
        <v>29</v>
      </c>
      <c r="D25" s="109">
        <f>($B$35)+1</f>
        <v>29</v>
      </c>
      <c r="E25" s="109">
        <f>($B$35)+1</f>
        <v>29</v>
      </c>
      <c r="F25" s="109">
        <f>($B$35)+1</f>
        <v>29</v>
      </c>
      <c r="G25" s="7">
        <v>11</v>
      </c>
      <c r="H25" s="109">
        <f>($B$35)+1</f>
        <v>29</v>
      </c>
      <c r="I25" s="7">
        <v>6</v>
      </c>
      <c r="J25" s="13">
        <f>SUM(B25:I25)</f>
        <v>191</v>
      </c>
      <c r="K25" s="13">
        <f>RANK(J25,J$5:J$32,1)</f>
        <v>21</v>
      </c>
      <c r="L25" s="14">
        <v>58</v>
      </c>
      <c r="M25" s="13">
        <f>J25-L25</f>
        <v>133</v>
      </c>
      <c r="N25" s="13">
        <f>RANK(M25,M$5:M$32,1)</f>
        <v>21</v>
      </c>
      <c r="Y25" s="124"/>
      <c r="Z25" s="125"/>
      <c r="AA25" s="126"/>
      <c r="AB25" s="127"/>
      <c r="AC25" s="124"/>
      <c r="AD25" s="124"/>
      <c r="AE25" s="124"/>
      <c r="AF25" s="124"/>
      <c r="AG25" s="124"/>
      <c r="AH25" s="124"/>
      <c r="AI25" s="124"/>
    </row>
    <row r="26" spans="1:35" ht="13.8" thickBot="1" x14ac:dyDescent="0.3">
      <c r="A26" s="15" t="s">
        <v>99</v>
      </c>
      <c r="B26" s="7">
        <v>13</v>
      </c>
      <c r="C26" s="109">
        <f>($B$35)+1</f>
        <v>29</v>
      </c>
      <c r="D26" s="109">
        <f>($B$35)+1</f>
        <v>29</v>
      </c>
      <c r="E26" s="109">
        <f>($B$35)+1</f>
        <v>29</v>
      </c>
      <c r="F26" s="7">
        <v>5</v>
      </c>
      <c r="G26" s="109">
        <f>($B$35)+1</f>
        <v>29</v>
      </c>
      <c r="H26" s="109">
        <f>($B$35)+1</f>
        <v>29</v>
      </c>
      <c r="I26" s="109">
        <f>($B$35)+1</f>
        <v>29</v>
      </c>
      <c r="J26" s="13">
        <f>SUM(B26:I26)</f>
        <v>192</v>
      </c>
      <c r="K26" s="13">
        <f>RANK(J26,J$5:J$32,1)</f>
        <v>22</v>
      </c>
      <c r="L26" s="14">
        <v>58</v>
      </c>
      <c r="M26" s="13">
        <f>J26-L26</f>
        <v>134</v>
      </c>
      <c r="N26" s="13">
        <f>RANK(M26,M$5:M$32,1)</f>
        <v>22</v>
      </c>
      <c r="Y26" s="124"/>
      <c r="Z26" s="125"/>
      <c r="AA26" s="126"/>
      <c r="AB26" s="127"/>
      <c r="AC26" s="124"/>
      <c r="AD26" s="124"/>
      <c r="AE26" s="124"/>
      <c r="AF26" s="124"/>
      <c r="AG26" s="124"/>
      <c r="AH26" s="124"/>
      <c r="AI26" s="124"/>
    </row>
    <row r="27" spans="1:35" ht="13.8" thickBot="1" x14ac:dyDescent="0.3">
      <c r="A27" s="15" t="s">
        <v>38</v>
      </c>
      <c r="B27" s="7">
        <v>15</v>
      </c>
      <c r="C27" s="109">
        <f>($B$35)+1</f>
        <v>29</v>
      </c>
      <c r="D27" s="109">
        <f>($B$35)+1</f>
        <v>29</v>
      </c>
      <c r="E27" s="111">
        <f>ROUND(((B27+C27+D27+F27+G27+H27+I27)/7),0)</f>
        <v>24</v>
      </c>
      <c r="F27" s="109">
        <f>($B$35)+1</f>
        <v>29</v>
      </c>
      <c r="G27" s="109">
        <f>($B$35)+1</f>
        <v>29</v>
      </c>
      <c r="H27" s="7">
        <v>10</v>
      </c>
      <c r="I27" s="109">
        <f>($B$35)+1</f>
        <v>29</v>
      </c>
      <c r="J27" s="13">
        <f>SUM(B27:I27)</f>
        <v>194</v>
      </c>
      <c r="K27" s="13">
        <f>RANK(J27,J$5:J$32,1)</f>
        <v>23</v>
      </c>
      <c r="L27" s="14">
        <v>58</v>
      </c>
      <c r="M27" s="13">
        <f>J27-L27</f>
        <v>136</v>
      </c>
      <c r="N27" s="13">
        <f>RANK(M27,M$5:M$32,1)</f>
        <v>23</v>
      </c>
      <c r="Y27" s="124"/>
      <c r="Z27" s="125"/>
      <c r="AA27" s="126"/>
      <c r="AB27" s="127"/>
      <c r="AC27" s="124"/>
      <c r="AD27" s="124"/>
      <c r="AE27" s="124"/>
      <c r="AF27" s="124"/>
      <c r="AG27" s="124"/>
      <c r="AH27" s="124"/>
      <c r="AI27" s="124"/>
    </row>
    <row r="28" spans="1:35" ht="13.8" thickBot="1" x14ac:dyDescent="0.3">
      <c r="A28" s="59" t="s">
        <v>48</v>
      </c>
      <c r="B28" s="7">
        <v>18</v>
      </c>
      <c r="C28" s="109">
        <f>($B$35)+1</f>
        <v>29</v>
      </c>
      <c r="D28" s="109">
        <f>($B$35)+1</f>
        <v>29</v>
      </c>
      <c r="E28" s="109">
        <f>($B$35)+1</f>
        <v>29</v>
      </c>
      <c r="F28" s="106">
        <f>ROUND((($B28+$C28+$D28+$E28+$G28+$H28)/6),0)</f>
        <v>24</v>
      </c>
      <c r="G28" s="109">
        <f>($B$35)+1</f>
        <v>29</v>
      </c>
      <c r="H28" s="7">
        <v>12</v>
      </c>
      <c r="I28" s="106">
        <f>ROUND((($B28+$C28+$D28+$E28+$G28+$H28)/6),0)</f>
        <v>24</v>
      </c>
      <c r="J28" s="13">
        <f>SUM(B28:I28)</f>
        <v>194</v>
      </c>
      <c r="K28" s="13">
        <f>RANK(J28,J$5:J$32,1)</f>
        <v>23</v>
      </c>
      <c r="L28" s="14">
        <v>58</v>
      </c>
      <c r="M28" s="13">
        <f>J28-L28</f>
        <v>136</v>
      </c>
      <c r="N28" s="13">
        <f>RANK(M28,M$5:M$32,1)</f>
        <v>23</v>
      </c>
      <c r="Y28" s="124"/>
      <c r="Z28" s="125"/>
      <c r="AA28" s="126"/>
      <c r="AB28" s="127"/>
      <c r="AC28" s="124"/>
      <c r="AD28" s="124"/>
      <c r="AE28" s="124"/>
      <c r="AF28" s="124"/>
      <c r="AG28" s="124"/>
      <c r="AH28" s="124"/>
      <c r="AI28" s="124"/>
    </row>
    <row r="29" spans="1:35" ht="13.8" thickBot="1" x14ac:dyDescent="0.3">
      <c r="A29" s="59" t="s">
        <v>149</v>
      </c>
      <c r="B29" s="109">
        <f>($B$35)+1</f>
        <v>29</v>
      </c>
      <c r="C29" s="109">
        <f>($B$35)+1</f>
        <v>29</v>
      </c>
      <c r="D29" s="109">
        <f>($B$35)+1</f>
        <v>29</v>
      </c>
      <c r="E29" s="109">
        <f>($B$35)+1</f>
        <v>29</v>
      </c>
      <c r="F29" s="7">
        <v>11</v>
      </c>
      <c r="G29" s="7">
        <v>10</v>
      </c>
      <c r="H29" s="109">
        <f>($B$35)+1</f>
        <v>29</v>
      </c>
      <c r="I29" s="109">
        <f>($B$35)+1</f>
        <v>29</v>
      </c>
      <c r="J29" s="13">
        <f>SUM(B29:I29)</f>
        <v>195</v>
      </c>
      <c r="K29" s="13">
        <f>RANK(J29,J$5:J$32,1)</f>
        <v>25</v>
      </c>
      <c r="L29" s="14">
        <v>58</v>
      </c>
      <c r="M29" s="13">
        <f>J29-L29</f>
        <v>137</v>
      </c>
      <c r="N29" s="13">
        <f>RANK(M29,M$5:M$32,1)</f>
        <v>25</v>
      </c>
      <c r="Y29" s="124"/>
      <c r="Z29" s="125"/>
      <c r="AA29" s="126"/>
      <c r="AB29" s="127"/>
      <c r="AC29" s="124"/>
      <c r="AD29" s="124"/>
      <c r="AE29" s="124"/>
      <c r="AF29" s="124"/>
      <c r="AG29" s="124"/>
      <c r="AH29" s="124"/>
      <c r="AI29" s="124"/>
    </row>
    <row r="30" spans="1:35" ht="13.8" thickBot="1" x14ac:dyDescent="0.3">
      <c r="A30" s="15" t="s">
        <v>163</v>
      </c>
      <c r="B30" s="109">
        <f>($B$35)+1</f>
        <v>29</v>
      </c>
      <c r="C30" s="109">
        <f>($B$35)+1</f>
        <v>29</v>
      </c>
      <c r="D30" s="7">
        <v>12</v>
      </c>
      <c r="E30" s="109">
        <f>($B$35)+1</f>
        <v>29</v>
      </c>
      <c r="F30" s="109">
        <f>($B$35)+1</f>
        <v>29</v>
      </c>
      <c r="G30" s="7">
        <v>14</v>
      </c>
      <c r="H30" s="109">
        <f>($B$35)+1</f>
        <v>29</v>
      </c>
      <c r="I30" s="109">
        <f>($B$35)+1</f>
        <v>29</v>
      </c>
      <c r="J30" s="13">
        <f>SUM(B30:I30)</f>
        <v>200</v>
      </c>
      <c r="K30" s="13">
        <f>RANK(J30,J$5:J$32,1)</f>
        <v>26</v>
      </c>
      <c r="L30" s="14">
        <v>58</v>
      </c>
      <c r="M30" s="13">
        <f>J30-L30</f>
        <v>142</v>
      </c>
      <c r="N30" s="13">
        <f>RANK(M30,M$5:M$32,1)</f>
        <v>26</v>
      </c>
      <c r="Y30" s="124"/>
      <c r="Z30" s="125"/>
      <c r="AA30" s="126"/>
      <c r="AB30" s="127"/>
      <c r="AC30" s="124"/>
      <c r="AD30" s="124"/>
      <c r="AE30" s="124"/>
      <c r="AF30" s="124"/>
      <c r="AG30" s="124"/>
      <c r="AH30" s="124"/>
      <c r="AI30" s="124"/>
    </row>
    <row r="31" spans="1:35" ht="13.8" thickBot="1" x14ac:dyDescent="0.3">
      <c r="A31" s="15" t="s">
        <v>167</v>
      </c>
      <c r="B31" s="109">
        <f>($B$35)+1</f>
        <v>29</v>
      </c>
      <c r="C31" s="109">
        <f>($B$35)+1</f>
        <v>29</v>
      </c>
      <c r="D31" s="109">
        <f>($B$35)+1</f>
        <v>29</v>
      </c>
      <c r="E31" s="7">
        <v>13</v>
      </c>
      <c r="F31" s="109">
        <f>($B$35)+1</f>
        <v>29</v>
      </c>
      <c r="G31" s="7">
        <v>15</v>
      </c>
      <c r="H31" s="109">
        <f>($B$35)+1</f>
        <v>29</v>
      </c>
      <c r="I31" s="109">
        <f>($B$35)+1</f>
        <v>29</v>
      </c>
      <c r="J31" s="13">
        <f>SUM(B31:I31)</f>
        <v>202</v>
      </c>
      <c r="K31" s="13">
        <f>RANK(J31,J$5:J$32,1)</f>
        <v>27</v>
      </c>
      <c r="L31" s="14">
        <v>58</v>
      </c>
      <c r="M31" s="13">
        <f>J31-L31</f>
        <v>144</v>
      </c>
      <c r="N31" s="13">
        <f>RANK(M31,M$5:M$32,1)</f>
        <v>27</v>
      </c>
      <c r="Y31" s="124"/>
      <c r="Z31" s="125"/>
      <c r="AA31" s="126"/>
      <c r="AB31" s="127"/>
      <c r="AC31" s="124"/>
      <c r="AD31" s="124"/>
      <c r="AE31" s="124"/>
      <c r="AF31" s="124"/>
      <c r="AG31" s="124"/>
      <c r="AH31" s="124"/>
      <c r="AI31" s="124"/>
    </row>
    <row r="32" spans="1:35" ht="13.8" thickBot="1" x14ac:dyDescent="0.3">
      <c r="A32" s="59" t="s">
        <v>32</v>
      </c>
      <c r="B32" s="7">
        <v>11</v>
      </c>
      <c r="C32" s="109">
        <f>($B$35)+1</f>
        <v>29</v>
      </c>
      <c r="D32" s="109">
        <f>($B$35)+1</f>
        <v>29</v>
      </c>
      <c r="E32" s="111">
        <f>ROUND(((+$B32+$C32+$D32+$F32+$G32+$I32)/6),0)</f>
        <v>26</v>
      </c>
      <c r="F32" s="109">
        <f>($B$35)+1</f>
        <v>29</v>
      </c>
      <c r="G32" s="109">
        <f>($B$35)+1</f>
        <v>29</v>
      </c>
      <c r="H32" s="109">
        <f>($B$35)+1</f>
        <v>29</v>
      </c>
      <c r="I32" s="109">
        <f>($B$35)+1</f>
        <v>29</v>
      </c>
      <c r="J32" s="13">
        <f>SUM(B32:I32)</f>
        <v>211</v>
      </c>
      <c r="K32" s="13">
        <f>RANK(J32,J$5:J$32,1)</f>
        <v>28</v>
      </c>
      <c r="L32" s="14">
        <v>58</v>
      </c>
      <c r="M32" s="13">
        <f>J32-L32</f>
        <v>153</v>
      </c>
      <c r="N32" s="13">
        <f>RANK(M32,M$5:M$32,1)</f>
        <v>28</v>
      </c>
      <c r="Y32" s="124"/>
      <c r="Z32" s="125"/>
      <c r="AA32" s="126"/>
      <c r="AB32" s="127"/>
      <c r="AC32" s="124"/>
      <c r="AD32" s="124"/>
      <c r="AE32" s="124"/>
      <c r="AF32" s="124"/>
      <c r="AG32" s="124"/>
      <c r="AH32" s="124"/>
      <c r="AI32" s="124"/>
    </row>
    <row r="33" spans="1:35" ht="13.8" thickBot="1" x14ac:dyDescent="0.3">
      <c r="A33" s="27"/>
      <c r="B33" s="28"/>
      <c r="C33" s="28"/>
      <c r="D33" s="28"/>
      <c r="E33" s="29"/>
      <c r="F33" s="28"/>
      <c r="G33" s="28"/>
      <c r="H33" s="28"/>
      <c r="I33" s="28"/>
      <c r="J33" s="28"/>
      <c r="K33" s="28"/>
      <c r="L33" s="30"/>
      <c r="M33" s="28"/>
      <c r="N33" s="28"/>
      <c r="Y33" s="124"/>
      <c r="Z33" s="125"/>
      <c r="AA33" s="126"/>
      <c r="AB33" s="127"/>
      <c r="AC33" s="124"/>
      <c r="AD33" s="124"/>
      <c r="AE33" s="124"/>
      <c r="AF33" s="124"/>
      <c r="AG33" s="124"/>
      <c r="AH33" s="124"/>
      <c r="AI33" s="124"/>
    </row>
    <row r="34" spans="1:35" ht="13.8" thickBot="1" x14ac:dyDescent="0.3">
      <c r="A34" s="15"/>
      <c r="B34" s="7"/>
      <c r="C34" s="3"/>
      <c r="D34" s="3"/>
      <c r="E34" s="3"/>
      <c r="F34" s="3"/>
      <c r="G34" s="3"/>
      <c r="H34" s="3"/>
      <c r="I34" s="3"/>
      <c r="J34" s="3"/>
      <c r="K34" s="3"/>
      <c r="L34" s="57"/>
      <c r="M34" s="3"/>
      <c r="N34" s="3"/>
      <c r="Y34" s="124"/>
      <c r="Z34" s="125"/>
      <c r="AA34" s="126"/>
      <c r="AB34" s="127"/>
      <c r="AC34" s="124"/>
      <c r="AD34" s="124"/>
      <c r="AE34" s="124"/>
      <c r="AF34" s="124"/>
      <c r="AG34" s="124"/>
      <c r="AH34" s="124"/>
      <c r="AI34" s="124"/>
    </row>
    <row r="35" spans="1:35" ht="13.8" thickBot="1" x14ac:dyDescent="0.3">
      <c r="A35" s="6" t="s">
        <v>52</v>
      </c>
      <c r="B35" s="7">
        <f>COUNTA(A5:A32)</f>
        <v>28</v>
      </c>
      <c r="C35" s="3"/>
      <c r="D35" s="3"/>
      <c r="E35" s="3"/>
      <c r="F35" s="3"/>
      <c r="G35" s="3"/>
      <c r="H35" s="3"/>
      <c r="I35" s="3"/>
      <c r="J35" s="3"/>
      <c r="K35" s="11"/>
      <c r="Y35" s="124"/>
      <c r="Z35" s="125"/>
      <c r="AA35" s="126"/>
      <c r="AB35" s="127"/>
      <c r="AC35" s="124"/>
      <c r="AD35" s="124"/>
      <c r="AE35" s="124"/>
      <c r="AF35" s="124"/>
      <c r="AG35" s="124"/>
      <c r="AH35" s="124"/>
      <c r="AI35" s="124"/>
    </row>
    <row r="36" spans="1:35" ht="13.8" thickBot="1" x14ac:dyDescent="0.3">
      <c r="A36" s="31" t="s">
        <v>53</v>
      </c>
      <c r="B36" s="31"/>
      <c r="K36" s="11"/>
      <c r="Y36" s="124"/>
      <c r="Z36" s="125"/>
      <c r="AA36" s="126"/>
      <c r="AB36" s="127"/>
      <c r="AC36" s="124"/>
      <c r="AD36" s="124"/>
      <c r="AE36" s="124"/>
      <c r="AF36" s="124"/>
      <c r="AG36" s="124"/>
      <c r="AH36" s="124"/>
      <c r="AI36" s="124"/>
    </row>
    <row r="37" spans="1:35" ht="13.8" thickBot="1" x14ac:dyDescent="0.3">
      <c r="A37" t="s">
        <v>54</v>
      </c>
      <c r="B37" s="32"/>
      <c r="D37" s="33">
        <v>21</v>
      </c>
      <c r="E37" s="133" t="s">
        <v>230</v>
      </c>
      <c r="K37" s="11"/>
      <c r="Y37" s="124"/>
      <c r="Z37" s="125"/>
      <c r="AA37" s="126"/>
      <c r="AB37" s="127"/>
      <c r="AC37" s="124"/>
      <c r="AD37" s="124"/>
      <c r="AE37" s="124"/>
      <c r="AF37" s="124"/>
      <c r="AG37" s="124"/>
      <c r="AH37" s="124"/>
      <c r="AI37" s="124"/>
    </row>
    <row r="38" spans="1:35" ht="13.8" thickBot="1" x14ac:dyDescent="0.3">
      <c r="A38" t="s">
        <v>56</v>
      </c>
      <c r="B38" s="34"/>
      <c r="K38" s="11"/>
      <c r="Y38" s="124"/>
      <c r="Z38" s="125"/>
      <c r="AA38" s="126"/>
      <c r="AB38" s="127"/>
      <c r="AC38" s="124"/>
      <c r="AD38" s="124"/>
      <c r="AE38" s="124"/>
      <c r="AF38" s="124"/>
      <c r="AG38" s="124"/>
      <c r="AH38" s="124"/>
      <c r="AI38" s="124"/>
    </row>
    <row r="39" spans="1:35" ht="13.8" thickBot="1" x14ac:dyDescent="0.3">
      <c r="A39" t="s">
        <v>57</v>
      </c>
      <c r="B39" s="35"/>
      <c r="K39" s="11"/>
      <c r="Y39" s="124"/>
      <c r="Z39" s="125"/>
      <c r="AA39" s="126"/>
      <c r="AB39" s="127"/>
      <c r="AC39" s="124"/>
      <c r="AD39" s="124"/>
      <c r="AE39" s="124"/>
      <c r="AF39" s="124"/>
      <c r="AG39" s="124"/>
      <c r="AH39" s="124"/>
      <c r="AI39" s="124"/>
    </row>
    <row r="40" spans="1:35" ht="13.8" thickBot="1" x14ac:dyDescent="0.3">
      <c r="A40" s="36" t="s">
        <v>58</v>
      </c>
      <c r="B40" s="119"/>
      <c r="D40" s="128" t="s">
        <v>229</v>
      </c>
      <c r="E40" s="129"/>
      <c r="F40" s="130"/>
      <c r="P40" s="10"/>
      <c r="Q40" s="10"/>
      <c r="X40" s="11"/>
      <c r="Y40" s="124"/>
      <c r="Z40" s="125"/>
    </row>
    <row r="41" spans="1:35" x14ac:dyDescent="0.25">
      <c r="A41" s="36" t="s">
        <v>59</v>
      </c>
      <c r="B41" s="38"/>
      <c r="P41" s="10"/>
      <c r="Q41" s="10"/>
      <c r="X41" s="11"/>
      <c r="Z41" s="11"/>
    </row>
    <row r="42" spans="1:35" x14ac:dyDescent="0.25">
      <c r="A42" s="36" t="s">
        <v>60</v>
      </c>
      <c r="B42" s="39"/>
      <c r="G42" s="5"/>
      <c r="P42" s="10"/>
      <c r="Q42" s="10"/>
      <c r="X42" s="11"/>
      <c r="Z42" s="11"/>
    </row>
    <row r="43" spans="1:35" x14ac:dyDescent="0.25">
      <c r="A43" s="10"/>
      <c r="P43" s="10"/>
      <c r="Q43" s="10"/>
      <c r="X43" s="11"/>
      <c r="Z43" s="11"/>
    </row>
    <row r="44" spans="1:35" x14ac:dyDescent="0.25">
      <c r="A44" s="49" t="s">
        <v>64</v>
      </c>
      <c r="D44" s="49" t="s">
        <v>62</v>
      </c>
      <c r="G44" s="49" t="s">
        <v>65</v>
      </c>
      <c r="I44" s="11"/>
      <c r="J44" s="49" t="s">
        <v>64</v>
      </c>
      <c r="K44" s="11"/>
      <c r="M44" s="49" t="s">
        <v>63</v>
      </c>
      <c r="P44" s="49" t="s">
        <v>65</v>
      </c>
      <c r="S44" s="49" t="s">
        <v>64</v>
      </c>
      <c r="V44" s="49" t="s">
        <v>63</v>
      </c>
    </row>
    <row r="45" spans="1:35" x14ac:dyDescent="0.25">
      <c r="A45" s="40" t="s">
        <v>140</v>
      </c>
      <c r="B45" s="19"/>
      <c r="D45" s="40" t="s">
        <v>157</v>
      </c>
      <c r="E45" s="19"/>
      <c r="G45" s="40" t="s">
        <v>165</v>
      </c>
      <c r="H45" s="19"/>
      <c r="J45" s="40" t="s">
        <v>168</v>
      </c>
      <c r="K45" s="19"/>
      <c r="M45" s="40" t="s">
        <v>173</v>
      </c>
      <c r="N45" s="19"/>
      <c r="P45" s="40" t="s">
        <v>183</v>
      </c>
      <c r="Q45" s="19"/>
      <c r="S45" s="40" t="s">
        <v>232</v>
      </c>
      <c r="T45" s="19"/>
      <c r="V45" s="40" t="s">
        <v>188</v>
      </c>
      <c r="W45" s="19"/>
    </row>
    <row r="46" spans="1:35" x14ac:dyDescent="0.25">
      <c r="A46" s="20" t="s">
        <v>31</v>
      </c>
      <c r="B46" s="42">
        <v>1</v>
      </c>
      <c r="D46" s="20" t="s">
        <v>31</v>
      </c>
      <c r="E46" s="43">
        <v>1</v>
      </c>
      <c r="G46" s="20" t="s">
        <v>31</v>
      </c>
      <c r="H46" s="44">
        <v>1</v>
      </c>
      <c r="J46" s="20" t="s">
        <v>31</v>
      </c>
      <c r="K46" s="44">
        <v>1</v>
      </c>
      <c r="M46" s="20" t="s">
        <v>45</v>
      </c>
      <c r="N46" s="44">
        <v>1</v>
      </c>
      <c r="P46" s="20" t="s">
        <v>43</v>
      </c>
      <c r="Q46" s="44">
        <v>1</v>
      </c>
      <c r="S46" s="20" t="s">
        <v>31</v>
      </c>
      <c r="T46" s="44">
        <v>1</v>
      </c>
      <c r="V46" s="20" t="s">
        <v>166</v>
      </c>
      <c r="W46" s="43">
        <v>1</v>
      </c>
    </row>
    <row r="47" spans="1:35" x14ac:dyDescent="0.25">
      <c r="A47" s="20" t="s">
        <v>42</v>
      </c>
      <c r="B47" s="42">
        <v>2</v>
      </c>
      <c r="D47" s="20" t="s">
        <v>30</v>
      </c>
      <c r="E47" s="43">
        <v>2</v>
      </c>
      <c r="G47" s="20" t="s">
        <v>162</v>
      </c>
      <c r="H47" s="44">
        <v>2</v>
      </c>
      <c r="J47" s="20" t="s">
        <v>133</v>
      </c>
      <c r="K47" s="44">
        <v>2</v>
      </c>
      <c r="M47" s="20" t="s">
        <v>166</v>
      </c>
      <c r="N47" s="44">
        <v>2</v>
      </c>
      <c r="P47" s="20" t="s">
        <v>131</v>
      </c>
      <c r="Q47" s="44">
        <v>2</v>
      </c>
      <c r="S47" s="20" t="s">
        <v>131</v>
      </c>
      <c r="T47" s="44">
        <v>2</v>
      </c>
      <c r="V47" s="20" t="s">
        <v>181</v>
      </c>
      <c r="W47" s="43">
        <v>2</v>
      </c>
    </row>
    <row r="48" spans="1:35" x14ac:dyDescent="0.25">
      <c r="A48" s="20" t="s">
        <v>30</v>
      </c>
      <c r="B48" s="42">
        <v>3</v>
      </c>
      <c r="D48" s="20" t="s">
        <v>132</v>
      </c>
      <c r="E48" s="43">
        <v>3</v>
      </c>
      <c r="G48" s="20" t="s">
        <v>138</v>
      </c>
      <c r="H48" s="44">
        <v>3</v>
      </c>
      <c r="J48" s="20" t="s">
        <v>138</v>
      </c>
      <c r="K48" s="44">
        <v>3</v>
      </c>
      <c r="M48" s="20" t="s">
        <v>30</v>
      </c>
      <c r="N48" s="44">
        <v>3</v>
      </c>
      <c r="P48" s="20" t="s">
        <v>31</v>
      </c>
      <c r="Q48" s="44">
        <v>3</v>
      </c>
      <c r="S48" s="20" t="s">
        <v>132</v>
      </c>
      <c r="T48" s="44">
        <v>3</v>
      </c>
      <c r="V48" s="20" t="s">
        <v>30</v>
      </c>
      <c r="W48" s="43">
        <v>3</v>
      </c>
    </row>
    <row r="49" spans="1:23" x14ac:dyDescent="0.25">
      <c r="A49" s="20" t="s">
        <v>80</v>
      </c>
      <c r="B49" s="42">
        <v>4</v>
      </c>
      <c r="D49" s="20" t="s">
        <v>47</v>
      </c>
      <c r="E49" s="43">
        <v>4</v>
      </c>
      <c r="G49" s="20" t="s">
        <v>30</v>
      </c>
      <c r="H49" s="44">
        <v>4</v>
      </c>
      <c r="J49" s="20" t="s">
        <v>131</v>
      </c>
      <c r="K49" s="44">
        <v>4</v>
      </c>
      <c r="M49" s="20" t="s">
        <v>31</v>
      </c>
      <c r="N49" s="44">
        <v>4</v>
      </c>
      <c r="P49" s="20" t="s">
        <v>137</v>
      </c>
      <c r="Q49" s="44">
        <v>4</v>
      </c>
      <c r="S49" s="20" t="s">
        <v>34</v>
      </c>
      <c r="T49" s="44">
        <v>4</v>
      </c>
      <c r="V49" s="20" t="s">
        <v>189</v>
      </c>
      <c r="W49" s="43">
        <v>4</v>
      </c>
    </row>
    <row r="50" spans="1:23" x14ac:dyDescent="0.25">
      <c r="A50" s="20" t="s">
        <v>131</v>
      </c>
      <c r="B50" s="42">
        <v>5</v>
      </c>
      <c r="D50" s="20" t="s">
        <v>134</v>
      </c>
      <c r="E50" s="43">
        <v>5</v>
      </c>
      <c r="G50" s="20" t="s">
        <v>42</v>
      </c>
      <c r="H50" s="44">
        <v>5</v>
      </c>
      <c r="J50" s="20" t="s">
        <v>137</v>
      </c>
      <c r="K50" s="44">
        <v>5</v>
      </c>
      <c r="M50" s="20" t="s">
        <v>136</v>
      </c>
      <c r="N50" s="44">
        <v>5</v>
      </c>
      <c r="P50" s="20" t="s">
        <v>30</v>
      </c>
      <c r="Q50" s="44">
        <v>5</v>
      </c>
      <c r="S50" s="20" t="s">
        <v>138</v>
      </c>
      <c r="T50" s="44">
        <v>5</v>
      </c>
      <c r="V50" s="20" t="s">
        <v>133</v>
      </c>
      <c r="W50" s="43">
        <v>5</v>
      </c>
    </row>
    <row r="51" spans="1:23" x14ac:dyDescent="0.25">
      <c r="A51" s="20" t="s">
        <v>132</v>
      </c>
      <c r="B51" s="42">
        <v>6</v>
      </c>
      <c r="D51" s="20" t="s">
        <v>49</v>
      </c>
      <c r="E51" s="43">
        <v>6</v>
      </c>
      <c r="G51" s="20" t="s">
        <v>132</v>
      </c>
      <c r="H51" s="44">
        <v>6</v>
      </c>
      <c r="J51" s="20" t="s">
        <v>166</v>
      </c>
      <c r="K51" s="44">
        <v>6</v>
      </c>
      <c r="M51" s="20" t="s">
        <v>133</v>
      </c>
      <c r="N51" s="44">
        <v>6</v>
      </c>
      <c r="P51" s="20" t="s">
        <v>181</v>
      </c>
      <c r="Q51" s="44">
        <v>6</v>
      </c>
      <c r="S51" s="20" t="s">
        <v>175</v>
      </c>
      <c r="T51" s="44">
        <v>6</v>
      </c>
      <c r="V51" s="20" t="s">
        <v>174</v>
      </c>
      <c r="W51" s="43">
        <v>6</v>
      </c>
    </row>
    <row r="52" spans="1:23" x14ac:dyDescent="0.25">
      <c r="A52" s="20" t="s">
        <v>49</v>
      </c>
      <c r="B52" s="42">
        <v>7</v>
      </c>
      <c r="D52" s="20" t="s">
        <v>34</v>
      </c>
      <c r="E52" s="43">
        <v>7</v>
      </c>
      <c r="G52" s="20" t="s">
        <v>137</v>
      </c>
      <c r="H52" s="44">
        <v>7</v>
      </c>
      <c r="J52" s="20" t="s">
        <v>49</v>
      </c>
      <c r="K52" s="44">
        <v>7</v>
      </c>
      <c r="M52" s="20" t="s">
        <v>34</v>
      </c>
      <c r="N52" s="44">
        <v>7</v>
      </c>
      <c r="P52" s="20" t="s">
        <v>45</v>
      </c>
      <c r="Q52" s="44">
        <v>7</v>
      </c>
      <c r="S52" s="20" t="s">
        <v>30</v>
      </c>
      <c r="T52" s="44">
        <v>7</v>
      </c>
      <c r="V52" s="20" t="s">
        <v>175</v>
      </c>
      <c r="W52" s="43">
        <v>7</v>
      </c>
    </row>
    <row r="53" spans="1:23" x14ac:dyDescent="0.25">
      <c r="A53" s="20" t="s">
        <v>133</v>
      </c>
      <c r="B53" s="42">
        <v>8</v>
      </c>
      <c r="D53" s="23" t="s">
        <v>156</v>
      </c>
      <c r="E53" s="47">
        <v>8</v>
      </c>
      <c r="G53" s="20" t="s">
        <v>40</v>
      </c>
      <c r="H53" s="44">
        <v>8</v>
      </c>
      <c r="J53" s="20" t="s">
        <v>30</v>
      </c>
      <c r="K53" s="44">
        <v>8</v>
      </c>
      <c r="M53" s="20" t="s">
        <v>49</v>
      </c>
      <c r="N53" s="44">
        <v>8</v>
      </c>
      <c r="P53" s="20" t="s">
        <v>49</v>
      </c>
      <c r="Q53" s="44">
        <v>8</v>
      </c>
      <c r="S53" s="20" t="s">
        <v>134</v>
      </c>
      <c r="T53" s="44">
        <v>8</v>
      </c>
      <c r="V53" s="20" t="s">
        <v>132</v>
      </c>
      <c r="W53" s="43">
        <v>8</v>
      </c>
    </row>
    <row r="54" spans="1:23" x14ac:dyDescent="0.25">
      <c r="A54" s="20" t="s">
        <v>134</v>
      </c>
      <c r="B54" s="42">
        <v>9</v>
      </c>
      <c r="D54" s="95"/>
      <c r="E54" s="58"/>
      <c r="G54" s="20" t="s">
        <v>133</v>
      </c>
      <c r="H54" s="44">
        <v>9</v>
      </c>
      <c r="J54" s="20" t="s">
        <v>132</v>
      </c>
      <c r="K54" s="44">
        <v>9</v>
      </c>
      <c r="M54" s="20" t="s">
        <v>81</v>
      </c>
      <c r="N54" s="44">
        <v>9</v>
      </c>
      <c r="P54" s="20" t="s">
        <v>40</v>
      </c>
      <c r="Q54" s="44">
        <v>9</v>
      </c>
      <c r="S54" s="20" t="s">
        <v>49</v>
      </c>
      <c r="T54" s="44">
        <v>9</v>
      </c>
      <c r="V54" s="23" t="s">
        <v>158</v>
      </c>
      <c r="W54" s="47">
        <v>9</v>
      </c>
    </row>
    <row r="55" spans="1:23" x14ac:dyDescent="0.25">
      <c r="A55" s="20" t="s">
        <v>40</v>
      </c>
      <c r="B55" s="42">
        <v>10</v>
      </c>
      <c r="D55" s="95"/>
      <c r="E55" s="58"/>
      <c r="G55" s="20" t="s">
        <v>131</v>
      </c>
      <c r="H55" s="44">
        <v>10</v>
      </c>
      <c r="I55" s="10"/>
      <c r="J55" s="20" t="s">
        <v>80</v>
      </c>
      <c r="K55" s="44">
        <v>10</v>
      </c>
      <c r="M55" s="20" t="s">
        <v>138</v>
      </c>
      <c r="N55" s="44">
        <v>10</v>
      </c>
      <c r="P55" s="20" t="s">
        <v>182</v>
      </c>
      <c r="Q55" s="77">
        <v>10</v>
      </c>
      <c r="S55" s="20" t="s">
        <v>133</v>
      </c>
      <c r="T55" s="44">
        <v>10</v>
      </c>
      <c r="V55" s="10"/>
      <c r="W55" s="58"/>
    </row>
    <row r="56" spans="1:23" x14ac:dyDescent="0.25">
      <c r="A56" s="20" t="s">
        <v>135</v>
      </c>
      <c r="B56" s="42">
        <v>11</v>
      </c>
      <c r="G56" s="20" t="s">
        <v>47</v>
      </c>
      <c r="H56" s="44">
        <v>11</v>
      </c>
      <c r="J56" s="20" t="s">
        <v>81</v>
      </c>
      <c r="K56" s="77">
        <v>11</v>
      </c>
      <c r="M56" s="20" t="s">
        <v>149</v>
      </c>
      <c r="N56" s="44">
        <v>11</v>
      </c>
      <c r="P56" s="20" t="s">
        <v>174</v>
      </c>
      <c r="Q56" s="77">
        <v>11</v>
      </c>
      <c r="S56" s="20" t="s">
        <v>170</v>
      </c>
      <c r="T56" s="44">
        <v>11</v>
      </c>
    </row>
    <row r="57" spans="1:23" x14ac:dyDescent="0.25">
      <c r="A57" s="20" t="s">
        <v>81</v>
      </c>
      <c r="B57" s="42">
        <v>12</v>
      </c>
      <c r="G57" s="20" t="s">
        <v>163</v>
      </c>
      <c r="H57" s="44">
        <v>12</v>
      </c>
      <c r="J57" s="20" t="s">
        <v>158</v>
      </c>
      <c r="K57" s="77">
        <v>12</v>
      </c>
      <c r="M57" s="23" t="s">
        <v>158</v>
      </c>
      <c r="N57" s="46">
        <v>12</v>
      </c>
      <c r="P57" s="20" t="s">
        <v>158</v>
      </c>
      <c r="Q57" s="77">
        <v>12</v>
      </c>
      <c r="S57" s="23" t="s">
        <v>139</v>
      </c>
      <c r="T57" s="46">
        <v>12</v>
      </c>
    </row>
    <row r="58" spans="1:23" x14ac:dyDescent="0.25">
      <c r="A58" s="20" t="s">
        <v>136</v>
      </c>
      <c r="B58" s="42">
        <v>13</v>
      </c>
      <c r="G58" s="20" t="s">
        <v>49</v>
      </c>
      <c r="H58" s="44">
        <v>13</v>
      </c>
      <c r="J58" s="20" t="s">
        <v>167</v>
      </c>
      <c r="K58" s="77">
        <v>13</v>
      </c>
      <c r="P58" s="20" t="s">
        <v>170</v>
      </c>
      <c r="Q58" s="77">
        <v>13</v>
      </c>
      <c r="S58" s="10"/>
      <c r="T58" s="96"/>
    </row>
    <row r="59" spans="1:23" x14ac:dyDescent="0.25">
      <c r="A59" s="20" t="s">
        <v>34</v>
      </c>
      <c r="B59" s="42">
        <v>14</v>
      </c>
      <c r="G59" s="20" t="s">
        <v>81</v>
      </c>
      <c r="H59" s="44">
        <v>14</v>
      </c>
      <c r="J59" s="23" t="s">
        <v>40</v>
      </c>
      <c r="K59" s="76">
        <v>14</v>
      </c>
      <c r="P59" s="20" t="s">
        <v>163</v>
      </c>
      <c r="Q59" s="77">
        <v>14</v>
      </c>
      <c r="S59" s="10"/>
      <c r="T59" s="96"/>
    </row>
    <row r="60" spans="1:23" x14ac:dyDescent="0.25">
      <c r="A60" s="20" t="s">
        <v>38</v>
      </c>
      <c r="B60" s="42">
        <v>15</v>
      </c>
      <c r="G60" s="20" t="s">
        <v>164</v>
      </c>
      <c r="H60" s="44">
        <v>15</v>
      </c>
      <c r="K60" s="3"/>
      <c r="P60" s="20" t="s">
        <v>167</v>
      </c>
      <c r="Q60" s="77">
        <v>15</v>
      </c>
      <c r="S60" s="10"/>
      <c r="T60" s="96"/>
    </row>
    <row r="61" spans="1:23" x14ac:dyDescent="0.25">
      <c r="A61" s="20" t="s">
        <v>137</v>
      </c>
      <c r="B61" s="42">
        <v>16</v>
      </c>
      <c r="G61" s="23" t="s">
        <v>158</v>
      </c>
      <c r="H61" s="46">
        <v>16</v>
      </c>
      <c r="K61" s="3"/>
      <c r="P61" s="23" t="s">
        <v>81</v>
      </c>
      <c r="Q61" s="76">
        <v>16</v>
      </c>
      <c r="S61" s="10"/>
      <c r="T61" s="96"/>
    </row>
    <row r="62" spans="1:23" x14ac:dyDescent="0.25">
      <c r="A62" s="20" t="s">
        <v>138</v>
      </c>
      <c r="B62" s="42">
        <v>17</v>
      </c>
      <c r="G62" s="95"/>
      <c r="H62" s="96"/>
      <c r="K62" s="3"/>
      <c r="S62" s="10"/>
      <c r="T62" s="96"/>
    </row>
    <row r="63" spans="1:23" x14ac:dyDescent="0.25">
      <c r="A63" s="23" t="s">
        <v>139</v>
      </c>
      <c r="B63" s="48">
        <v>18</v>
      </c>
      <c r="G63" s="95"/>
      <c r="H63" s="96"/>
      <c r="K63" s="3"/>
      <c r="S63" s="10"/>
      <c r="T63" s="96"/>
    </row>
    <row r="64" spans="1:23" x14ac:dyDescent="0.25">
      <c r="A64" s="10"/>
      <c r="B64" s="10"/>
      <c r="G64" s="95"/>
      <c r="H64" s="96"/>
      <c r="K64" s="3"/>
      <c r="S64" s="10"/>
      <c r="T64" s="96"/>
    </row>
    <row r="65" spans="1:20" x14ac:dyDescent="0.25">
      <c r="A65" s="10"/>
      <c r="B65" s="10"/>
      <c r="G65" s="95"/>
      <c r="H65" s="96"/>
      <c r="K65" s="3"/>
      <c r="S65" s="10"/>
      <c r="T65" s="96"/>
    </row>
    <row r="66" spans="1:20" x14ac:dyDescent="0.25">
      <c r="G66" s="21"/>
      <c r="H66" s="21"/>
    </row>
    <row r="67" spans="1:20" x14ac:dyDescent="0.25">
      <c r="A67" s="21" t="s">
        <v>61</v>
      </c>
      <c r="B67" s="105" t="s">
        <v>194</v>
      </c>
      <c r="C67" t="s">
        <v>212</v>
      </c>
      <c r="L67" s="21"/>
    </row>
    <row r="68" spans="1:20" x14ac:dyDescent="0.25">
      <c r="A68" s="49" t="s">
        <v>62</v>
      </c>
      <c r="B68" s="50"/>
      <c r="C68" s="49"/>
      <c r="D68" s="49" t="s">
        <v>63</v>
      </c>
      <c r="E68" s="49"/>
      <c r="F68" s="49"/>
      <c r="G68" s="49" t="s">
        <v>64</v>
      </c>
      <c r="H68" s="49"/>
      <c r="I68" s="50"/>
      <c r="J68" s="49" t="s">
        <v>65</v>
      </c>
    </row>
    <row r="69" spans="1:20" x14ac:dyDescent="0.25">
      <c r="A69" s="51" t="s">
        <v>195</v>
      </c>
      <c r="B69" s="21"/>
      <c r="C69" s="52"/>
      <c r="D69" s="51" t="s">
        <v>217</v>
      </c>
      <c r="E69" s="52"/>
      <c r="F69" s="52"/>
      <c r="G69" s="51" t="s">
        <v>66</v>
      </c>
      <c r="H69" s="21"/>
      <c r="I69" s="21"/>
      <c r="J69" s="51" t="s">
        <v>209</v>
      </c>
      <c r="K69" s="52"/>
      <c r="L69" s="52"/>
      <c r="M69" s="52"/>
    </row>
    <row r="70" spans="1:20" x14ac:dyDescent="0.25">
      <c r="A70" s="53" t="s">
        <v>68</v>
      </c>
      <c r="D70" s="53" t="s">
        <v>218</v>
      </c>
      <c r="G70" s="53" t="s">
        <v>203</v>
      </c>
      <c r="J70" s="53" t="s">
        <v>222</v>
      </c>
    </row>
    <row r="71" spans="1:20" x14ac:dyDescent="0.25">
      <c r="A71" s="53" t="s">
        <v>213</v>
      </c>
      <c r="D71" s="53" t="s">
        <v>70</v>
      </c>
      <c r="G71" s="53" t="s">
        <v>204</v>
      </c>
      <c r="J71" s="53" t="s">
        <v>210</v>
      </c>
    </row>
    <row r="72" spans="1:20" x14ac:dyDescent="0.25">
      <c r="A72" s="53" t="s">
        <v>214</v>
      </c>
      <c r="D72" s="53" t="s">
        <v>219</v>
      </c>
      <c r="G72" s="53" t="s">
        <v>221</v>
      </c>
      <c r="J72" s="53" t="s">
        <v>223</v>
      </c>
    </row>
    <row r="73" spans="1:20" x14ac:dyDescent="0.25">
      <c r="A73" s="53" t="s">
        <v>215</v>
      </c>
      <c r="D73" s="53" t="s">
        <v>72</v>
      </c>
      <c r="G73" s="53" t="s">
        <v>205</v>
      </c>
      <c r="J73" s="53" t="s">
        <v>224</v>
      </c>
    </row>
    <row r="74" spans="1:20" x14ac:dyDescent="0.25">
      <c r="A74" s="53" t="s">
        <v>216</v>
      </c>
      <c r="D74" s="53" t="s">
        <v>74</v>
      </c>
      <c r="G74" s="53" t="s">
        <v>75</v>
      </c>
      <c r="J74" s="53" t="s">
        <v>76</v>
      </c>
    </row>
    <row r="75" spans="1:20" x14ac:dyDescent="0.25">
      <c r="A75" s="53" t="s">
        <v>77</v>
      </c>
      <c r="D75" t="s">
        <v>78</v>
      </c>
      <c r="G75" s="53" t="s">
        <v>79</v>
      </c>
      <c r="J75" s="53" t="s">
        <v>225</v>
      </c>
    </row>
    <row r="76" spans="1:20" x14ac:dyDescent="0.25">
      <c r="A76" s="53" t="s">
        <v>47</v>
      </c>
      <c r="D76" t="s">
        <v>220</v>
      </c>
      <c r="G76" s="53" t="s">
        <v>207</v>
      </c>
      <c r="J76" s="53" t="s">
        <v>226</v>
      </c>
    </row>
    <row r="77" spans="1:20" x14ac:dyDescent="0.25">
      <c r="D77" t="s">
        <v>82</v>
      </c>
    </row>
    <row r="79" spans="1:20" x14ac:dyDescent="0.25">
      <c r="A79" s="51" t="s">
        <v>83</v>
      </c>
      <c r="B79" s="21"/>
      <c r="C79" s="21"/>
      <c r="D79" s="51" t="s">
        <v>84</v>
      </c>
      <c r="E79" s="21"/>
      <c r="F79" s="21"/>
      <c r="G79" s="51" t="s">
        <v>85</v>
      </c>
      <c r="H79" s="21"/>
      <c r="I79" s="21"/>
      <c r="J79" s="51" t="s">
        <v>86</v>
      </c>
    </row>
    <row r="81" spans="1:15" ht="14.4" x14ac:dyDescent="0.3"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</row>
    <row r="82" spans="1:15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54"/>
      <c r="B83" s="55"/>
      <c r="C83" s="55"/>
      <c r="D83" s="55"/>
      <c r="E83" s="55"/>
      <c r="F83" s="55"/>
      <c r="G83" s="55"/>
      <c r="H83" s="55"/>
      <c r="I83" s="55"/>
      <c r="J83" s="3"/>
      <c r="K83" s="3"/>
      <c r="L83" s="3"/>
      <c r="M83" s="3"/>
      <c r="N83" s="3"/>
      <c r="O83" s="56"/>
    </row>
    <row r="84" spans="1:15" x14ac:dyDescent="0.25">
      <c r="A84" s="5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56"/>
    </row>
    <row r="85" spans="1:15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57"/>
      <c r="M85" s="3"/>
      <c r="N85" s="3"/>
      <c r="O85" s="56"/>
    </row>
    <row r="86" spans="1:15" x14ac:dyDescent="0.25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57"/>
      <c r="M86" s="3"/>
      <c r="N86" s="3"/>
      <c r="O86" s="56"/>
    </row>
    <row r="87" spans="1:15" x14ac:dyDescent="0.25">
      <c r="A87" s="21"/>
      <c r="B87" s="3"/>
      <c r="C87" s="3"/>
      <c r="D87" s="3"/>
      <c r="E87" s="3"/>
      <c r="F87" s="3"/>
      <c r="G87" s="3"/>
      <c r="H87" s="3"/>
      <c r="I87" s="3"/>
      <c r="J87" s="3"/>
      <c r="K87" s="3"/>
      <c r="L87" s="57"/>
      <c r="M87" s="3"/>
      <c r="N87" s="3"/>
      <c r="O87" s="56"/>
    </row>
    <row r="88" spans="1:15" x14ac:dyDescent="0.25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57"/>
      <c r="M88" s="3"/>
      <c r="N88" s="3"/>
      <c r="O88" s="56"/>
    </row>
    <row r="89" spans="1:15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57"/>
      <c r="M89" s="3"/>
      <c r="N89" s="3"/>
      <c r="O89" s="56"/>
    </row>
    <row r="90" spans="1:15" x14ac:dyDescent="0.25">
      <c r="A90" s="21"/>
      <c r="B90" s="3"/>
      <c r="C90" s="3"/>
      <c r="D90" s="3"/>
      <c r="E90" s="3"/>
      <c r="F90" s="3"/>
      <c r="G90" s="3"/>
      <c r="H90" s="3"/>
      <c r="I90" s="3"/>
      <c r="J90" s="3"/>
      <c r="K90" s="3"/>
      <c r="L90" s="57"/>
      <c r="M90" s="3"/>
      <c r="N90" s="3"/>
      <c r="O90" s="56"/>
    </row>
    <row r="91" spans="1:15" x14ac:dyDescent="0.25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57"/>
      <c r="M91" s="3"/>
      <c r="N91" s="3"/>
      <c r="O91" s="56"/>
    </row>
    <row r="92" spans="1:15" x14ac:dyDescent="0.25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57"/>
      <c r="M92" s="3"/>
      <c r="N92" s="3"/>
      <c r="O92" s="56"/>
    </row>
    <row r="93" spans="1:15" x14ac:dyDescent="0.25">
      <c r="A93" s="21"/>
      <c r="B93" s="3"/>
      <c r="C93" s="3"/>
      <c r="D93" s="3"/>
      <c r="E93" s="3"/>
      <c r="F93" s="3"/>
      <c r="G93" s="3"/>
      <c r="H93" s="3"/>
      <c r="I93" s="3"/>
      <c r="J93" s="3"/>
      <c r="K93" s="3"/>
      <c r="L93" s="57"/>
      <c r="M93" s="3"/>
      <c r="N93" s="3"/>
      <c r="O93" s="56"/>
    </row>
    <row r="94" spans="1:15" x14ac:dyDescent="0.25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57"/>
      <c r="M94" s="3"/>
      <c r="N94" s="3"/>
      <c r="O94" s="56"/>
    </row>
    <row r="95" spans="1:15" x14ac:dyDescent="0.25">
      <c r="A95" s="21"/>
      <c r="B95" s="3"/>
      <c r="C95" s="3"/>
      <c r="D95" s="3"/>
      <c r="E95" s="3"/>
      <c r="F95" s="3"/>
      <c r="G95" s="3"/>
      <c r="H95" s="3"/>
      <c r="I95" s="3"/>
      <c r="J95" s="3"/>
      <c r="K95" s="3"/>
      <c r="L95" s="57"/>
      <c r="M95" s="3"/>
      <c r="N95" s="3"/>
      <c r="O95" s="56"/>
    </row>
    <row r="96" spans="1:15" x14ac:dyDescent="0.25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57"/>
      <c r="M96" s="3"/>
      <c r="N96" s="3"/>
      <c r="O96" s="56"/>
    </row>
    <row r="97" spans="1:15" x14ac:dyDescent="0.25">
      <c r="A97" s="21"/>
      <c r="B97" s="3"/>
      <c r="C97" s="3"/>
      <c r="D97" s="3"/>
      <c r="E97" s="3"/>
      <c r="F97" s="3"/>
      <c r="G97" s="3"/>
      <c r="H97" s="3"/>
      <c r="I97" s="3"/>
      <c r="J97" s="3"/>
      <c r="K97" s="3"/>
      <c r="L97" s="57"/>
      <c r="M97" s="3"/>
      <c r="N97" s="3"/>
      <c r="O97" s="56"/>
    </row>
    <row r="98" spans="1:15" x14ac:dyDescent="0.25">
      <c r="A98" s="21"/>
      <c r="B98" s="3"/>
      <c r="C98" s="3"/>
      <c r="D98" s="3"/>
      <c r="E98" s="3"/>
      <c r="F98" s="3"/>
      <c r="G98" s="3"/>
      <c r="H98" s="3"/>
      <c r="I98" s="3"/>
      <c r="J98" s="3"/>
      <c r="K98" s="3"/>
      <c r="L98" s="57"/>
      <c r="M98" s="3"/>
      <c r="N98" s="3"/>
      <c r="O98" s="56"/>
    </row>
    <row r="99" spans="1:15" x14ac:dyDescent="0.25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57"/>
      <c r="M99" s="3"/>
      <c r="N99" s="58"/>
      <c r="O99" s="56"/>
    </row>
    <row r="100" spans="1:15" x14ac:dyDescent="0.25">
      <c r="A100" s="2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7"/>
      <c r="M100" s="3"/>
      <c r="N100" s="58"/>
      <c r="O100" s="56"/>
    </row>
    <row r="101" spans="1:15" x14ac:dyDescent="0.25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7"/>
      <c r="M101" s="3"/>
      <c r="N101" s="3"/>
      <c r="O101" s="56"/>
    </row>
    <row r="102" spans="1:15" x14ac:dyDescent="0.25">
      <c r="A102" s="11"/>
      <c r="B102" s="3"/>
      <c r="C102" s="3"/>
      <c r="D102" s="3"/>
      <c r="E102" s="3"/>
      <c r="F102" s="3"/>
      <c r="G102" s="3"/>
      <c r="H102" s="58"/>
      <c r="I102" s="3"/>
      <c r="J102" s="3"/>
      <c r="K102" s="58"/>
      <c r="L102" s="57"/>
      <c r="M102" s="3"/>
      <c r="N102" s="3"/>
      <c r="O102" s="56"/>
    </row>
    <row r="103" spans="1:15" x14ac:dyDescent="0.25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58"/>
      <c r="L103" s="57"/>
      <c r="M103" s="3"/>
      <c r="N103" s="3"/>
      <c r="O103" s="56"/>
    </row>
    <row r="104" spans="1:15" x14ac:dyDescent="0.25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7"/>
      <c r="M104" s="3"/>
      <c r="N104" s="3"/>
      <c r="O104" s="56"/>
    </row>
    <row r="105" spans="1:15" x14ac:dyDescent="0.25">
      <c r="A105" s="11"/>
      <c r="B105" s="3"/>
      <c r="C105" s="3"/>
      <c r="D105" s="3"/>
      <c r="E105" s="49"/>
      <c r="F105" s="3"/>
      <c r="G105" s="3"/>
      <c r="H105" s="3"/>
      <c r="I105" s="3"/>
      <c r="J105" s="3"/>
      <c r="K105" s="3"/>
      <c r="L105" s="57"/>
      <c r="M105" s="3"/>
      <c r="N105" s="3"/>
    </row>
    <row r="106" spans="1:15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11"/>
    </row>
    <row r="107" spans="1:15" ht="14.4" x14ac:dyDescent="0.3">
      <c r="D107" s="1"/>
      <c r="H107" s="1"/>
      <c r="K107" s="11"/>
    </row>
    <row r="108" spans="1:15" x14ac:dyDescent="0.25">
      <c r="E108" s="21"/>
      <c r="F108" s="3"/>
      <c r="I108" s="21"/>
      <c r="J108" s="3"/>
      <c r="K108" s="11"/>
    </row>
    <row r="109" spans="1:15" x14ac:dyDescent="0.25">
      <c r="E109" s="21"/>
      <c r="F109" s="3"/>
      <c r="I109" s="21"/>
      <c r="J109" s="3"/>
      <c r="K109" s="11"/>
    </row>
    <row r="110" spans="1:15" x14ac:dyDescent="0.25">
      <c r="E110" s="21"/>
      <c r="F110" s="3"/>
      <c r="I110" s="21"/>
      <c r="J110" s="3"/>
      <c r="K110" s="11"/>
    </row>
    <row r="111" spans="1:15" x14ac:dyDescent="0.25">
      <c r="A111" s="10"/>
      <c r="B111" s="10"/>
      <c r="I111" s="11"/>
      <c r="K111" s="11"/>
    </row>
  </sheetData>
  <sortState xmlns:xlrd2="http://schemas.microsoft.com/office/spreadsheetml/2017/richdata2" ref="A5:N32">
    <sortCondition ref="N5:N32"/>
  </sortState>
  <mergeCells count="2">
    <mergeCell ref="B1:N1"/>
    <mergeCell ref="B81:N8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2"/>
  <sheetViews>
    <sheetView topLeftCell="A6" zoomScale="85" zoomScaleNormal="85" workbookViewId="0">
      <selection activeCell="S26" sqref="S26"/>
    </sheetView>
  </sheetViews>
  <sheetFormatPr defaultColWidth="11.5546875" defaultRowHeight="13.2" x14ac:dyDescent="0.25"/>
  <cols>
    <col min="1" max="1" width="16.6640625" customWidth="1"/>
    <col min="2" max="2" width="8.21875" customWidth="1"/>
    <col min="3" max="3" width="8" customWidth="1"/>
    <col min="4" max="4" width="16.44140625" customWidth="1"/>
    <col min="5" max="5" width="7.21875" customWidth="1"/>
    <col min="6" max="6" width="9.6640625" customWidth="1"/>
    <col min="7" max="7" width="16.6640625" customWidth="1"/>
    <col min="8" max="8" width="9.21875" customWidth="1"/>
    <col min="9" max="9" width="8.21875" customWidth="1"/>
    <col min="10" max="10" width="16.6640625" customWidth="1"/>
    <col min="11" max="11" width="11.109375" customWidth="1"/>
    <col min="12" max="12" width="7.5546875" customWidth="1"/>
    <col min="13" max="13" width="16.21875" customWidth="1"/>
    <col min="14" max="14" width="8" customWidth="1"/>
    <col min="15" max="15" width="3" customWidth="1"/>
    <col min="16" max="16" width="17.44140625" customWidth="1"/>
    <col min="17" max="17" width="6.21875" customWidth="1"/>
    <col min="18" max="18" width="3.5546875" customWidth="1"/>
    <col min="19" max="19" width="13.33203125" customWidth="1"/>
    <col min="20" max="20" width="5.109375" customWidth="1"/>
    <col min="21" max="21" width="3.33203125" customWidth="1"/>
    <col min="22" max="22" width="18.77734375" bestFit="1" customWidth="1"/>
    <col min="23" max="23" width="6.6640625" customWidth="1"/>
    <col min="24" max="24" width="8.6640625" customWidth="1"/>
    <col min="25" max="25" width="5.6640625" customWidth="1"/>
    <col min="26" max="26" width="11" customWidth="1"/>
    <col min="27" max="27" width="7.77734375" customWidth="1"/>
    <col min="28" max="28" width="9.5546875" customWidth="1"/>
    <col min="29" max="29" width="8.109375" customWidth="1"/>
  </cols>
  <sheetData>
    <row r="1" spans="1:37" ht="14.4" x14ac:dyDescent="0.3">
      <c r="A1" s="6"/>
      <c r="B1" s="154" t="s">
        <v>87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37" x14ac:dyDescent="0.25">
      <c r="A2" s="6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26</v>
      </c>
    </row>
    <row r="3" spans="1:37" x14ac:dyDescent="0.25">
      <c r="A3" s="8" t="s">
        <v>25</v>
      </c>
      <c r="B3" s="9">
        <v>45344</v>
      </c>
      <c r="C3" s="9">
        <v>45380</v>
      </c>
      <c r="D3" s="9">
        <v>45443</v>
      </c>
      <c r="E3" s="9">
        <v>45465</v>
      </c>
      <c r="F3" s="9">
        <v>45500</v>
      </c>
      <c r="G3" s="9">
        <v>45528</v>
      </c>
      <c r="H3" s="9">
        <v>45591</v>
      </c>
      <c r="I3" s="150">
        <v>45983</v>
      </c>
      <c r="J3" s="7"/>
      <c r="K3" s="7" t="s">
        <v>26</v>
      </c>
      <c r="L3" s="7"/>
      <c r="M3" s="7"/>
      <c r="N3" s="7"/>
    </row>
    <row r="4" spans="1:37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R4" s="10"/>
      <c r="S4" s="11"/>
      <c r="T4" s="10"/>
      <c r="U4" s="10"/>
      <c r="V4" s="11"/>
      <c r="W4" s="10"/>
      <c r="X4" s="11"/>
      <c r="Y4" s="10"/>
      <c r="Z4" s="10"/>
      <c r="AA4" s="10"/>
      <c r="AB4" s="10"/>
      <c r="AC4" s="10"/>
      <c r="AD4" s="10"/>
    </row>
    <row r="5" spans="1:37" x14ac:dyDescent="0.25">
      <c r="A5" s="59" t="s">
        <v>99</v>
      </c>
      <c r="B5" s="7">
        <v>6</v>
      </c>
      <c r="C5" s="7">
        <v>4</v>
      </c>
      <c r="D5" s="7">
        <v>1</v>
      </c>
      <c r="E5" s="175">
        <v>11</v>
      </c>
      <c r="F5" s="109">
        <f>($B$38)+1</f>
        <v>32</v>
      </c>
      <c r="G5" s="7">
        <v>3</v>
      </c>
      <c r="H5" s="109">
        <f>($B$38)+1</f>
        <v>32</v>
      </c>
      <c r="I5" s="7">
        <v>1</v>
      </c>
      <c r="J5" s="7">
        <f t="shared" ref="J5:J35" si="0">SUM(B5:I5)</f>
        <v>90</v>
      </c>
      <c r="K5" s="151">
        <f t="shared" ref="K5:K34" si="1">RANK(J5,J$5:J$34,1)</f>
        <v>4</v>
      </c>
      <c r="L5" s="60">
        <v>64</v>
      </c>
      <c r="M5" s="7">
        <f t="shared" ref="M5:M35" si="2">J5-L5</f>
        <v>26</v>
      </c>
      <c r="N5" s="113">
        <f t="shared" ref="N5:N34" si="3">RANK(M5,M$5:M$34,1)</f>
        <v>1</v>
      </c>
      <c r="R5" s="10"/>
      <c r="S5" s="11"/>
      <c r="T5" s="10"/>
      <c r="U5" s="10"/>
      <c r="V5" s="11"/>
      <c r="W5" s="10"/>
      <c r="X5" s="11"/>
      <c r="Y5" s="10"/>
      <c r="Z5" s="10"/>
      <c r="AA5" s="10"/>
      <c r="AB5" s="10"/>
      <c r="AC5" s="10"/>
      <c r="AD5" s="10"/>
    </row>
    <row r="6" spans="1:37" ht="13.8" thickBot="1" x14ac:dyDescent="0.3">
      <c r="A6" s="59" t="s">
        <v>42</v>
      </c>
      <c r="B6" s="7">
        <v>14</v>
      </c>
      <c r="C6" s="7">
        <v>9</v>
      </c>
      <c r="D6" s="110">
        <f>($B$38)+1</f>
        <v>32</v>
      </c>
      <c r="E6" s="106">
        <f>ROUND((B6+C6+D6+F6+I6+G6)/6,0)</f>
        <v>10</v>
      </c>
      <c r="F6" s="61">
        <v>1</v>
      </c>
      <c r="G6" s="7">
        <v>1</v>
      </c>
      <c r="H6" s="106">
        <f>ROUND((B6+C6+D6+F6+G6+I6)/6,0)</f>
        <v>10</v>
      </c>
      <c r="I6" s="7">
        <v>3</v>
      </c>
      <c r="J6" s="61">
        <f>SUM(B6:I6)</f>
        <v>80</v>
      </c>
      <c r="K6" s="151">
        <f>RANK(J6,J$5:J$34,1)</f>
        <v>3</v>
      </c>
      <c r="L6" s="60">
        <v>45</v>
      </c>
      <c r="M6" s="61">
        <f>J6-L6</f>
        <v>35</v>
      </c>
      <c r="N6" s="113">
        <f>RANK(M6,M$5:M$34,1)</f>
        <v>2</v>
      </c>
      <c r="R6" s="10"/>
      <c r="S6" s="11"/>
      <c r="T6" s="10"/>
      <c r="U6" s="10"/>
      <c r="V6" s="11"/>
      <c r="W6" s="10"/>
      <c r="X6" s="11"/>
      <c r="Y6" s="124"/>
      <c r="Z6" s="125"/>
      <c r="AA6" s="126"/>
      <c r="AB6" s="127"/>
      <c r="AC6" s="124"/>
      <c r="AD6" s="124"/>
      <c r="AE6" s="124"/>
      <c r="AF6" s="124"/>
      <c r="AG6" s="124"/>
      <c r="AH6" s="124"/>
      <c r="AI6" s="124"/>
    </row>
    <row r="7" spans="1:37" ht="13.8" thickBot="1" x14ac:dyDescent="0.3">
      <c r="A7" s="59" t="s">
        <v>36</v>
      </c>
      <c r="B7" s="7">
        <v>12</v>
      </c>
      <c r="C7" s="110">
        <v>12</v>
      </c>
      <c r="D7" s="7">
        <v>4</v>
      </c>
      <c r="E7" s="7">
        <v>3</v>
      </c>
      <c r="F7" s="7">
        <v>9</v>
      </c>
      <c r="G7" s="110">
        <v>11</v>
      </c>
      <c r="H7" s="101">
        <v>11</v>
      </c>
      <c r="I7" s="7">
        <v>2</v>
      </c>
      <c r="J7" s="7">
        <f>SUM(B7:I7)</f>
        <v>64</v>
      </c>
      <c r="K7" s="151">
        <f>RANK(J7,J$5:J$34,1)</f>
        <v>1</v>
      </c>
      <c r="L7" s="60">
        <v>23</v>
      </c>
      <c r="M7" s="7">
        <f>J7-L7</f>
        <v>41</v>
      </c>
      <c r="N7" s="113">
        <f>RANK(M7,M$5:M$34,1)</f>
        <v>3</v>
      </c>
      <c r="R7" s="10"/>
      <c r="S7" s="11"/>
      <c r="T7" s="10"/>
      <c r="U7" s="10"/>
      <c r="V7" s="11"/>
      <c r="W7" s="10"/>
      <c r="X7" s="11"/>
      <c r="Y7" s="124"/>
      <c r="Z7" s="125"/>
      <c r="AA7" s="126"/>
      <c r="AB7" s="127"/>
      <c r="AC7" s="124"/>
      <c r="AD7" s="124"/>
      <c r="AE7" s="124"/>
      <c r="AF7" s="124"/>
      <c r="AG7" s="124"/>
      <c r="AH7" s="124"/>
      <c r="AI7" s="124"/>
    </row>
    <row r="8" spans="1:37" ht="15" thickBot="1" x14ac:dyDescent="0.35">
      <c r="A8" s="59" t="s">
        <v>28</v>
      </c>
      <c r="B8" s="7">
        <v>11</v>
      </c>
      <c r="C8" s="110">
        <f>($B$38)+1</f>
        <v>32</v>
      </c>
      <c r="D8" s="7">
        <v>6</v>
      </c>
      <c r="E8" s="110">
        <f>($B$38)+1</f>
        <v>32</v>
      </c>
      <c r="F8" s="7">
        <v>5</v>
      </c>
      <c r="G8" s="7">
        <v>6</v>
      </c>
      <c r="H8" s="101">
        <v>6</v>
      </c>
      <c r="I8" s="101">
        <v>9</v>
      </c>
      <c r="J8" s="7">
        <f>SUM(B8:I8)</f>
        <v>107</v>
      </c>
      <c r="K8" s="7">
        <f>RANK(J8,J$5:J$34,1)</f>
        <v>7</v>
      </c>
      <c r="L8" s="60">
        <v>64</v>
      </c>
      <c r="M8" s="7">
        <f>J8-L8</f>
        <v>43</v>
      </c>
      <c r="N8" s="7">
        <f>RANK(M8,M$5:M$34,1)</f>
        <v>4</v>
      </c>
      <c r="P8" s="62" t="s">
        <v>88</v>
      </c>
      <c r="Q8" s="63"/>
      <c r="R8" s="63"/>
      <c r="S8" s="19"/>
      <c r="V8" s="11"/>
      <c r="W8" s="10"/>
      <c r="X8" s="11"/>
      <c r="Y8" s="124"/>
      <c r="Z8" s="125"/>
      <c r="AA8" s="126"/>
      <c r="AB8" s="127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ht="13.8" thickBot="1" x14ac:dyDescent="0.3">
      <c r="A9" s="59" t="s">
        <v>27</v>
      </c>
      <c r="B9" s="61">
        <v>4</v>
      </c>
      <c r="C9" s="7">
        <v>8</v>
      </c>
      <c r="D9" s="110">
        <f>($B$38)+1</f>
        <v>32</v>
      </c>
      <c r="E9" s="106">
        <f>ROUND((B9+C9+D9+F9+I9+G9)/6,0)</f>
        <v>14</v>
      </c>
      <c r="F9" s="7">
        <v>3</v>
      </c>
      <c r="G9" s="109">
        <f>($B$38)+1</f>
        <v>32</v>
      </c>
      <c r="H9" s="106">
        <f>ROUND((B9+C9+D9+F9+G9+I9)/6,0)</f>
        <v>14</v>
      </c>
      <c r="I9" s="7">
        <v>7</v>
      </c>
      <c r="J9" s="61">
        <f>SUM(B9:I9)</f>
        <v>114</v>
      </c>
      <c r="K9" s="7">
        <f>RANK(J9,J$5:J$34,1)</f>
        <v>8</v>
      </c>
      <c r="L9" s="60">
        <v>64</v>
      </c>
      <c r="M9" s="61">
        <f>J9-L9</f>
        <v>50</v>
      </c>
      <c r="N9" s="7">
        <f>RANK(M9,M$5:M$34,1)</f>
        <v>5</v>
      </c>
      <c r="P9" s="20" t="s">
        <v>35</v>
      </c>
      <c r="Q9" s="169" t="s">
        <v>99</v>
      </c>
      <c r="R9" s="21"/>
      <c r="S9" s="64"/>
      <c r="V9" s="10"/>
      <c r="W9" s="10"/>
      <c r="X9" s="10"/>
      <c r="Y9" s="124"/>
      <c r="Z9" s="125"/>
      <c r="AA9" s="126"/>
      <c r="AB9" s="127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ht="13.8" thickBot="1" x14ac:dyDescent="0.3">
      <c r="A10" s="59" t="s">
        <v>45</v>
      </c>
      <c r="B10" s="7">
        <v>8</v>
      </c>
      <c r="C10" s="7">
        <v>7</v>
      </c>
      <c r="D10" s="175">
        <v>13</v>
      </c>
      <c r="E10" s="175">
        <v>13</v>
      </c>
      <c r="F10" s="7">
        <v>6</v>
      </c>
      <c r="G10" s="7">
        <v>9</v>
      </c>
      <c r="H10" s="101">
        <v>9</v>
      </c>
      <c r="I10" s="101">
        <v>14</v>
      </c>
      <c r="J10" s="7">
        <f>SUM(B10:I10)</f>
        <v>79</v>
      </c>
      <c r="K10" s="113">
        <f>RANK(J10,J$5:J$34,1)</f>
        <v>2</v>
      </c>
      <c r="L10" s="60">
        <v>24</v>
      </c>
      <c r="M10" s="7">
        <f>J10-L10</f>
        <v>55</v>
      </c>
      <c r="N10" s="7">
        <f>RANK(M10,M$5:M$34,1)</f>
        <v>6</v>
      </c>
      <c r="P10" s="20" t="s">
        <v>37</v>
      </c>
      <c r="Q10" s="21" t="s">
        <v>42</v>
      </c>
      <c r="R10" s="21"/>
      <c r="S10" s="64"/>
      <c r="V10" s="10"/>
      <c r="W10" s="10"/>
      <c r="X10" s="10"/>
      <c r="Y10" s="124"/>
      <c r="Z10" s="125"/>
      <c r="AA10" s="126"/>
      <c r="AB10" s="127"/>
      <c r="AC10" s="124"/>
      <c r="AD10" s="124"/>
      <c r="AE10" s="124"/>
      <c r="AF10" s="124"/>
      <c r="AG10" s="124"/>
      <c r="AH10" s="124"/>
      <c r="AI10" s="124"/>
      <c r="AJ10" s="124"/>
      <c r="AK10" s="124"/>
    </row>
    <row r="11" spans="1:37" ht="13.8" thickBot="1" x14ac:dyDescent="0.3">
      <c r="A11" s="59" t="s">
        <v>30</v>
      </c>
      <c r="B11" s="7">
        <v>9</v>
      </c>
      <c r="C11" s="110">
        <f>($B$38)+1</f>
        <v>32</v>
      </c>
      <c r="D11" s="7">
        <v>5</v>
      </c>
      <c r="E11" s="175">
        <v>16</v>
      </c>
      <c r="F11" s="110">
        <f>($B$38)+1</f>
        <v>32</v>
      </c>
      <c r="G11" s="7">
        <v>10</v>
      </c>
      <c r="H11" s="101">
        <v>4</v>
      </c>
      <c r="I11" s="101">
        <v>12</v>
      </c>
      <c r="J11" s="117">
        <f>SUM(B11:I11)</f>
        <v>120</v>
      </c>
      <c r="K11" s="7">
        <f>RANK(J11,J$5:J$34,1)</f>
        <v>9</v>
      </c>
      <c r="L11" s="60">
        <v>64</v>
      </c>
      <c r="M11" s="7">
        <f>J11-L11</f>
        <v>56</v>
      </c>
      <c r="N11" s="7">
        <f>RANK(M11,M$5:M$34,1)</f>
        <v>7</v>
      </c>
      <c r="P11" s="23" t="s">
        <v>39</v>
      </c>
      <c r="Q11" s="122" t="s">
        <v>36</v>
      </c>
      <c r="R11" s="24"/>
      <c r="S11" s="65"/>
      <c r="V11" s="10"/>
      <c r="W11" s="10"/>
      <c r="X11" s="10"/>
      <c r="Y11" s="124"/>
      <c r="Z11" s="125"/>
      <c r="AA11" s="126"/>
      <c r="AB11" s="127"/>
      <c r="AC11" s="124"/>
      <c r="AD11" s="124"/>
      <c r="AE11" s="124"/>
      <c r="AF11" s="124"/>
      <c r="AG11" s="124"/>
      <c r="AH11" s="124"/>
      <c r="AI11" s="124"/>
      <c r="AJ11" s="124"/>
      <c r="AK11" s="124"/>
    </row>
    <row r="12" spans="1:37" ht="13.8" thickBot="1" x14ac:dyDescent="0.3">
      <c r="A12" s="59" t="s">
        <v>43</v>
      </c>
      <c r="B12" s="7">
        <v>3</v>
      </c>
      <c r="C12" s="106">
        <f>ROUND((H12+I12+B12+D12+G12+E12)/6,0)</f>
        <v>13</v>
      </c>
      <c r="D12" s="176">
        <v>14</v>
      </c>
      <c r="E12" s="175">
        <v>5</v>
      </c>
      <c r="F12" s="106">
        <f>ROUND((B12+D12+E12+G12+I12+H12)/6,0)</f>
        <v>13</v>
      </c>
      <c r="G12" s="109">
        <f>($B$38)+1</f>
        <v>32</v>
      </c>
      <c r="H12" s="101">
        <v>10</v>
      </c>
      <c r="I12" s="101">
        <v>16</v>
      </c>
      <c r="J12" s="61">
        <f>SUM(B12:I12)</f>
        <v>106</v>
      </c>
      <c r="K12" s="113">
        <f>RANK(J12,J$5:J$34,1)</f>
        <v>6</v>
      </c>
      <c r="L12" s="60">
        <v>47</v>
      </c>
      <c r="M12" s="61">
        <f>J12-L12</f>
        <v>59</v>
      </c>
      <c r="N12" s="7">
        <f>RANK(M12,M$5:M$34,1)</f>
        <v>9</v>
      </c>
      <c r="R12" s="10"/>
      <c r="S12" s="11"/>
      <c r="T12" s="10"/>
      <c r="U12" s="11"/>
      <c r="V12" s="10"/>
      <c r="W12" s="10"/>
      <c r="X12" s="10"/>
      <c r="Y12" s="124"/>
      <c r="Z12" s="125"/>
      <c r="AA12" s="126"/>
      <c r="AB12" s="127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ht="13.8" thickBot="1" x14ac:dyDescent="0.3">
      <c r="A13" s="59" t="s">
        <v>41</v>
      </c>
      <c r="B13" s="106">
        <f>ROUND((F13+D13+H13+I13+E13+C13)/6,0)</f>
        <v>13</v>
      </c>
      <c r="C13" s="7">
        <v>1</v>
      </c>
      <c r="D13" s="7">
        <v>8</v>
      </c>
      <c r="E13" s="176">
        <v>12</v>
      </c>
      <c r="F13" s="7">
        <v>10</v>
      </c>
      <c r="G13" s="106">
        <f>ROUND((D13+I13+C13+E13+F13+H13)/6,0)</f>
        <v>13</v>
      </c>
      <c r="H13" s="109">
        <f>($B$38)+1</f>
        <v>32</v>
      </c>
      <c r="I13" s="121">
        <v>15</v>
      </c>
      <c r="J13" s="61">
        <f>SUM(B13:I13)</f>
        <v>104</v>
      </c>
      <c r="K13" s="113">
        <f>RANK(J13,J$5:J$34,1)</f>
        <v>5</v>
      </c>
      <c r="L13" s="60">
        <v>46</v>
      </c>
      <c r="M13" s="61">
        <f>J13-L13</f>
        <v>58</v>
      </c>
      <c r="N13" s="7">
        <f>RANK(M13,M$5:M$34,1)</f>
        <v>8</v>
      </c>
      <c r="R13" s="10"/>
      <c r="S13" s="11"/>
      <c r="T13" s="10"/>
      <c r="U13" s="11"/>
      <c r="V13" s="10"/>
      <c r="W13" s="10"/>
      <c r="X13" s="10"/>
      <c r="Y13" s="124"/>
      <c r="Z13" s="125"/>
      <c r="AA13" s="126"/>
      <c r="AB13" s="127"/>
      <c r="AC13" s="124"/>
      <c r="AD13" s="124"/>
      <c r="AE13" s="124"/>
      <c r="AF13" s="124"/>
      <c r="AG13" s="124"/>
      <c r="AH13" s="124"/>
      <c r="AI13" s="124"/>
      <c r="AJ13" s="124"/>
      <c r="AK13" s="124"/>
    </row>
    <row r="14" spans="1:37" ht="13.8" thickBot="1" x14ac:dyDescent="0.3">
      <c r="A14" s="59" t="s">
        <v>49</v>
      </c>
      <c r="B14" s="7">
        <v>15</v>
      </c>
      <c r="C14" s="110">
        <f>($B$38)+1</f>
        <v>32</v>
      </c>
      <c r="D14" s="61">
        <v>3</v>
      </c>
      <c r="E14" s="110">
        <v>8</v>
      </c>
      <c r="F14" s="109">
        <f>($B$38)+1</f>
        <v>32</v>
      </c>
      <c r="G14" s="109">
        <f>($B$38)+1</f>
        <v>32</v>
      </c>
      <c r="H14" s="7">
        <v>1</v>
      </c>
      <c r="I14" s="7">
        <v>5</v>
      </c>
      <c r="J14" s="61">
        <f>SUM(B14:I14)</f>
        <v>128</v>
      </c>
      <c r="K14" s="7">
        <f>RANK(J14,J$5:J$34,1)</f>
        <v>10</v>
      </c>
      <c r="L14" s="60">
        <v>64</v>
      </c>
      <c r="M14" s="61">
        <f>J14-L14</f>
        <v>64</v>
      </c>
      <c r="N14" s="7">
        <f>RANK(M14,M$5:M$34,1)</f>
        <v>10</v>
      </c>
      <c r="R14" s="10"/>
      <c r="S14" s="11"/>
      <c r="T14" s="10"/>
      <c r="U14" s="11"/>
      <c r="V14" s="10"/>
      <c r="W14" s="10"/>
      <c r="X14" s="10"/>
      <c r="Y14" s="124"/>
      <c r="Z14" s="125"/>
      <c r="AA14" s="126"/>
      <c r="AB14" s="127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ht="15" thickBot="1" x14ac:dyDescent="0.35">
      <c r="A15" s="59" t="s">
        <v>40</v>
      </c>
      <c r="B15" s="110">
        <f>($B$38)+1</f>
        <v>32</v>
      </c>
      <c r="C15" s="106">
        <f>ROUND((H15+I15+B15+D15+G15+E15)/6,0)</f>
        <v>18</v>
      </c>
      <c r="D15" s="7">
        <v>2</v>
      </c>
      <c r="E15" s="109">
        <f>($B$38)+1</f>
        <v>32</v>
      </c>
      <c r="F15" s="106">
        <f>ROUND((B15+D15+E15+G15+I15+H15)/6,0)</f>
        <v>18</v>
      </c>
      <c r="G15" s="109">
        <f>($B$38)+1</f>
        <v>32</v>
      </c>
      <c r="H15" s="121">
        <v>3</v>
      </c>
      <c r="I15" s="7">
        <v>4</v>
      </c>
      <c r="J15" s="140">
        <f>SUM(B15:I15)</f>
        <v>141</v>
      </c>
      <c r="K15" s="7">
        <f>RANK(J15,J$5:J$34,1)</f>
        <v>11</v>
      </c>
      <c r="L15" s="60">
        <v>64</v>
      </c>
      <c r="M15" s="61">
        <f>J15-L15</f>
        <v>77</v>
      </c>
      <c r="N15" s="7">
        <f>RANK(M15,M$5:M$34,1)</f>
        <v>11</v>
      </c>
      <c r="P15" s="156" t="s">
        <v>89</v>
      </c>
      <c r="Q15" s="156"/>
      <c r="R15" s="156"/>
      <c r="S15" s="156"/>
      <c r="T15" s="10"/>
      <c r="U15" s="11"/>
      <c r="V15" s="10"/>
      <c r="W15" s="10"/>
      <c r="X15" s="10"/>
      <c r="Y15" s="124"/>
      <c r="Z15" s="125"/>
      <c r="AA15" s="126"/>
      <c r="AB15" s="127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ht="13.8" thickBot="1" x14ac:dyDescent="0.3">
      <c r="A16" s="59" t="s">
        <v>34</v>
      </c>
      <c r="B16" s="110">
        <f>($B$38)+1</f>
        <v>32</v>
      </c>
      <c r="C16" s="7">
        <v>5</v>
      </c>
      <c r="D16" s="7">
        <v>9</v>
      </c>
      <c r="E16" s="175">
        <v>10</v>
      </c>
      <c r="F16" s="110">
        <f>($B$38)+1</f>
        <v>32</v>
      </c>
      <c r="G16" s="109">
        <f>($B$38)+1</f>
        <v>32</v>
      </c>
      <c r="H16" s="101">
        <v>5</v>
      </c>
      <c r="I16" s="101">
        <v>17</v>
      </c>
      <c r="J16" s="7">
        <f>SUM(B16:I16)</f>
        <v>142</v>
      </c>
      <c r="K16" s="7">
        <f>RANK(J16,J$5:J$34,1)</f>
        <v>12</v>
      </c>
      <c r="L16" s="60">
        <v>64</v>
      </c>
      <c r="M16" s="7">
        <f>J16-L16</f>
        <v>78</v>
      </c>
      <c r="N16" s="7">
        <f>RANK(M16,M$5:M$34,1)</f>
        <v>12</v>
      </c>
      <c r="P16" s="20" t="s">
        <v>46</v>
      </c>
      <c r="Q16" s="21" t="s">
        <v>45</v>
      </c>
      <c r="R16" s="21"/>
      <c r="S16" s="22"/>
      <c r="U16" s="11"/>
      <c r="W16" s="10"/>
      <c r="X16" s="10"/>
      <c r="Y16" s="124"/>
      <c r="Z16" s="125"/>
      <c r="AA16" s="126"/>
      <c r="AB16" s="127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ht="13.8" thickBot="1" x14ac:dyDescent="0.3">
      <c r="A17" s="59" t="s">
        <v>174</v>
      </c>
      <c r="B17" s="110">
        <f>($B$38)+1</f>
        <v>32</v>
      </c>
      <c r="C17" s="110">
        <f>($B$38)+1</f>
        <v>32</v>
      </c>
      <c r="D17" s="109">
        <f>($B$38)+1</f>
        <v>32</v>
      </c>
      <c r="E17" s="175">
        <v>7</v>
      </c>
      <c r="F17" s="109">
        <f>($B$38)+1</f>
        <v>32</v>
      </c>
      <c r="G17" s="7">
        <v>4</v>
      </c>
      <c r="H17" s="7">
        <v>2</v>
      </c>
      <c r="I17" s="101">
        <v>13</v>
      </c>
      <c r="J17" s="61">
        <f>SUM(B17:I17)</f>
        <v>154</v>
      </c>
      <c r="K17" s="7">
        <f>RANK(J17,J$5:J$34,1)</f>
        <v>14</v>
      </c>
      <c r="L17" s="60">
        <v>64</v>
      </c>
      <c r="M17" s="61">
        <f>J17-L17</f>
        <v>90</v>
      </c>
      <c r="N17" s="7">
        <f>RANK(M17,M$5:M$34,1)</f>
        <v>14</v>
      </c>
      <c r="P17" s="20" t="s">
        <v>37</v>
      </c>
      <c r="Q17" s="174" t="s">
        <v>41</v>
      </c>
      <c r="R17" s="21"/>
      <c r="S17" s="22"/>
      <c r="U17" s="11"/>
      <c r="V17" s="10"/>
      <c r="W17" s="10"/>
      <c r="X17" s="10"/>
      <c r="Y17" s="124"/>
      <c r="Z17" s="125"/>
      <c r="AA17" s="126"/>
      <c r="AB17" s="127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ht="13.8" thickBot="1" x14ac:dyDescent="0.3">
      <c r="A18" s="59" t="s">
        <v>149</v>
      </c>
      <c r="B18" s="7">
        <v>1</v>
      </c>
      <c r="C18" s="109">
        <f>($B$38)+1</f>
        <v>32</v>
      </c>
      <c r="D18" s="7">
        <v>12</v>
      </c>
      <c r="E18" s="7">
        <v>4</v>
      </c>
      <c r="F18" s="109">
        <f>($B$38)+1</f>
        <v>32</v>
      </c>
      <c r="G18" s="109">
        <f>($B$38)+1</f>
        <v>32</v>
      </c>
      <c r="H18" s="109">
        <f>($B$38)+1</f>
        <v>32</v>
      </c>
      <c r="I18" s="7">
        <v>8</v>
      </c>
      <c r="J18" s="61">
        <f>SUM(B18:I18)</f>
        <v>153</v>
      </c>
      <c r="K18" s="7">
        <f>RANK(J18,J$5:J$35,1)</f>
        <v>13</v>
      </c>
      <c r="L18" s="60">
        <v>64</v>
      </c>
      <c r="M18" s="61">
        <f>J18-L18</f>
        <v>89</v>
      </c>
      <c r="N18" s="7">
        <f>RANK(M18,M$5:M$35,1)</f>
        <v>13</v>
      </c>
      <c r="P18" s="23" t="s">
        <v>39</v>
      </c>
      <c r="Q18" s="24" t="s">
        <v>43</v>
      </c>
      <c r="R18" s="24"/>
      <c r="S18" s="25"/>
      <c r="T18" s="10"/>
      <c r="U18" s="11"/>
      <c r="V18" s="10"/>
      <c r="W18" s="10"/>
      <c r="X18" s="10"/>
      <c r="Y18" s="124"/>
      <c r="Z18" s="125"/>
      <c r="AA18" s="126"/>
      <c r="AB18" s="127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ht="13.8" thickBot="1" x14ac:dyDescent="0.3">
      <c r="A19" s="59" t="s">
        <v>51</v>
      </c>
      <c r="B19" s="7">
        <v>2</v>
      </c>
      <c r="C19" s="110">
        <f>($B$38)+1</f>
        <v>32</v>
      </c>
      <c r="D19" s="110">
        <f>($B$38)+1</f>
        <v>32</v>
      </c>
      <c r="E19" s="109">
        <f>($B$38)+1</f>
        <v>32</v>
      </c>
      <c r="F19" s="7">
        <v>11</v>
      </c>
      <c r="G19" s="7">
        <v>2</v>
      </c>
      <c r="H19" s="101">
        <v>12</v>
      </c>
      <c r="I19" s="109">
        <f>($B$38)+1</f>
        <v>32</v>
      </c>
      <c r="J19" s="7">
        <f>SUM(B19:I19)</f>
        <v>155</v>
      </c>
      <c r="K19" s="7">
        <f>RANK(J19,J$5:J$34,1)</f>
        <v>15</v>
      </c>
      <c r="L19" s="60">
        <v>64</v>
      </c>
      <c r="M19" s="7">
        <f>J19-L19</f>
        <v>91</v>
      </c>
      <c r="N19" s="7">
        <f>RANK(M19,M$5:M$34,1)</f>
        <v>15</v>
      </c>
      <c r="R19" s="10"/>
      <c r="S19" s="11"/>
      <c r="T19" s="10"/>
      <c r="U19" s="11"/>
      <c r="V19" s="10"/>
      <c r="W19" s="10"/>
      <c r="X19" s="10"/>
      <c r="Y19" s="124"/>
      <c r="Z19" s="125"/>
      <c r="AA19" s="126"/>
      <c r="AB19" s="127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ht="13.8" thickBot="1" x14ac:dyDescent="0.3">
      <c r="A20" s="59" t="s">
        <v>169</v>
      </c>
      <c r="B20" s="110">
        <f>($B$38)+1</f>
        <v>32</v>
      </c>
      <c r="C20" s="110">
        <f>($B$38)+1</f>
        <v>32</v>
      </c>
      <c r="D20" s="7">
        <v>7</v>
      </c>
      <c r="E20" s="175">
        <v>9</v>
      </c>
      <c r="F20" s="109">
        <f>($B$38)+1</f>
        <v>32</v>
      </c>
      <c r="G20" s="109">
        <f>($B$38)+1</f>
        <v>32</v>
      </c>
      <c r="H20" s="101">
        <v>8</v>
      </c>
      <c r="I20" s="101">
        <v>10</v>
      </c>
      <c r="J20" s="7">
        <f>SUM(B20:I20)</f>
        <v>162</v>
      </c>
      <c r="K20" s="7">
        <f>RANK(J20,J$5:J$34,1)</f>
        <v>16</v>
      </c>
      <c r="L20" s="60">
        <v>64</v>
      </c>
      <c r="M20" s="7">
        <f>J20-L20</f>
        <v>98</v>
      </c>
      <c r="N20" s="7">
        <f>RANK(M20,M$5:M$34,1)</f>
        <v>16</v>
      </c>
      <c r="Y20" s="124"/>
      <c r="Z20" s="125"/>
      <c r="AA20" s="126"/>
      <c r="AB20" s="127"/>
      <c r="AC20" s="124"/>
      <c r="AD20" s="124"/>
      <c r="AE20" s="124"/>
      <c r="AF20" s="124"/>
      <c r="AG20" s="124"/>
      <c r="AH20" s="124"/>
      <c r="AI20" s="124"/>
      <c r="AJ20" s="124"/>
      <c r="AK20" s="124"/>
    </row>
    <row r="21" spans="1:37" ht="13.8" thickBot="1" x14ac:dyDescent="0.3">
      <c r="A21" s="15" t="s">
        <v>81</v>
      </c>
      <c r="B21" s="7">
        <v>7</v>
      </c>
      <c r="C21" s="110">
        <f>($B$38)+1</f>
        <v>32</v>
      </c>
      <c r="D21" s="175">
        <v>15</v>
      </c>
      <c r="E21" s="175">
        <v>6</v>
      </c>
      <c r="F21" s="7">
        <v>7</v>
      </c>
      <c r="G21" s="110">
        <f>($B$38)+1</f>
        <v>32</v>
      </c>
      <c r="H21" s="109">
        <f>($B$38)+1</f>
        <v>32</v>
      </c>
      <c r="I21" s="109">
        <f>($B$38)+1</f>
        <v>32</v>
      </c>
      <c r="J21" s="7">
        <f>SUM(B21:I21)</f>
        <v>163</v>
      </c>
      <c r="K21" s="7">
        <f>RANK(J21,J$5:J$34,1)</f>
        <v>17</v>
      </c>
      <c r="L21" s="60">
        <v>64</v>
      </c>
      <c r="M21" s="7">
        <f>J21-L21</f>
        <v>99</v>
      </c>
      <c r="N21" s="7">
        <f>RANK(M21,M$5:M$34,1)</f>
        <v>17</v>
      </c>
      <c r="U21" s="10"/>
      <c r="V21" s="11"/>
      <c r="W21" s="10"/>
      <c r="X21" s="11"/>
      <c r="Y21" s="124"/>
      <c r="Z21" s="125"/>
      <c r="AA21" s="126"/>
      <c r="AB21" s="127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ht="13.8" thickBot="1" x14ac:dyDescent="0.3">
      <c r="A22" s="59" t="s">
        <v>38</v>
      </c>
      <c r="B22" s="106">
        <f>ROUND((F22+D22+H22+I22+E22+C22+G22)/7,0)</f>
        <v>21</v>
      </c>
      <c r="C22" s="7">
        <v>2</v>
      </c>
      <c r="D22" s="110">
        <f>($B$38)+1</f>
        <v>32</v>
      </c>
      <c r="E22" s="109">
        <f>($B$38)+1</f>
        <v>32</v>
      </c>
      <c r="F22" s="7">
        <v>12</v>
      </c>
      <c r="G22" s="7">
        <v>5</v>
      </c>
      <c r="H22" s="109">
        <f>($B$38)+1</f>
        <v>32</v>
      </c>
      <c r="I22" s="109">
        <f>($B$38)+1</f>
        <v>32</v>
      </c>
      <c r="J22" s="7">
        <f>SUM(B22:I22)</f>
        <v>168</v>
      </c>
      <c r="K22" s="7">
        <f>RANK(J22,J$5:J$34,1)</f>
        <v>18</v>
      </c>
      <c r="L22" s="60">
        <v>64</v>
      </c>
      <c r="M22" s="7">
        <f>J22-L22</f>
        <v>104</v>
      </c>
      <c r="N22" s="7">
        <f>RANK(M22,M$5:M$34,1)</f>
        <v>18</v>
      </c>
      <c r="S22" s="11"/>
      <c r="T22" s="11"/>
      <c r="U22" s="10"/>
      <c r="V22" s="11"/>
      <c r="W22" s="10"/>
      <c r="X22" s="11"/>
      <c r="Y22" s="124"/>
      <c r="Z22" s="125"/>
      <c r="AA22" s="126"/>
      <c r="AB22" s="127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ht="13.8" thickBot="1" x14ac:dyDescent="0.3">
      <c r="A23" s="59" t="s">
        <v>32</v>
      </c>
      <c r="B23" s="110">
        <f>($B$38)+1</f>
        <v>32</v>
      </c>
      <c r="C23" s="7">
        <v>6</v>
      </c>
      <c r="D23" s="7">
        <v>11</v>
      </c>
      <c r="E23" s="110">
        <f>($B$38)+1</f>
        <v>32</v>
      </c>
      <c r="F23" s="109">
        <f>($B$38)+1</f>
        <v>32</v>
      </c>
      <c r="G23" s="106">
        <f>ROUND((B23+D23+I23+C23+E23+F23+H23)/7,0)</f>
        <v>22</v>
      </c>
      <c r="H23" s="109">
        <f>($B$38)+1</f>
        <v>32</v>
      </c>
      <c r="I23" s="61">
        <v>6</v>
      </c>
      <c r="J23" s="61">
        <f>SUM(B23:I23)</f>
        <v>173</v>
      </c>
      <c r="K23" s="7">
        <f>RANK(J23,J$5:J$34,1)</f>
        <v>19</v>
      </c>
      <c r="L23" s="60">
        <v>64</v>
      </c>
      <c r="M23" s="61">
        <f>J23-L23</f>
        <v>109</v>
      </c>
      <c r="N23" s="7">
        <f>RANK(M23,M$5:M$34,1)</f>
        <v>19</v>
      </c>
      <c r="S23" s="10"/>
      <c r="T23" s="10"/>
      <c r="U23" s="10"/>
      <c r="V23" s="11"/>
      <c r="W23" s="10"/>
      <c r="X23" s="11"/>
      <c r="Y23" s="124"/>
      <c r="Z23" s="125"/>
      <c r="AA23" s="126"/>
      <c r="AB23" s="127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ht="13.8" thickBot="1" x14ac:dyDescent="0.3">
      <c r="A24" s="15" t="s">
        <v>91</v>
      </c>
      <c r="B24" s="110">
        <f>($B$38)+1</f>
        <v>32</v>
      </c>
      <c r="C24" s="110">
        <f>($B$38)+1</f>
        <v>32</v>
      </c>
      <c r="D24" s="109">
        <f>($B$38)+1</f>
        <v>32</v>
      </c>
      <c r="E24" s="109">
        <f>($B$38)+1</f>
        <v>32</v>
      </c>
      <c r="F24" s="109">
        <f>($B$38)+1</f>
        <v>32</v>
      </c>
      <c r="G24" s="7">
        <v>8</v>
      </c>
      <c r="H24" s="101">
        <v>7</v>
      </c>
      <c r="I24" s="101">
        <v>11</v>
      </c>
      <c r="J24" s="7">
        <f>SUM(B24:I24)</f>
        <v>186</v>
      </c>
      <c r="K24" s="7">
        <f>RANK(J24,J$5:J$34,1)</f>
        <v>20</v>
      </c>
      <c r="L24" s="60">
        <v>64</v>
      </c>
      <c r="M24" s="7">
        <f>J24-L24</f>
        <v>122</v>
      </c>
      <c r="N24" s="7">
        <f>RANK(M24,M$5:M$34,1)</f>
        <v>20</v>
      </c>
      <c r="S24" s="10"/>
      <c r="T24" s="10"/>
      <c r="U24" s="10"/>
      <c r="V24" s="11"/>
      <c r="W24" s="10"/>
      <c r="X24" s="11"/>
      <c r="Y24" s="124"/>
      <c r="Z24" s="125"/>
      <c r="AA24" s="126"/>
      <c r="AB24" s="127"/>
      <c r="AC24" s="124"/>
      <c r="AD24" s="124"/>
      <c r="AE24" s="124"/>
      <c r="AF24" s="124"/>
      <c r="AG24" s="124"/>
      <c r="AH24" s="124"/>
      <c r="AI24" s="124"/>
      <c r="AJ24" s="124"/>
      <c r="AK24" s="124"/>
    </row>
    <row r="25" spans="1:37" ht="13.8" thickBot="1" x14ac:dyDescent="0.3">
      <c r="A25" s="169" t="s">
        <v>50</v>
      </c>
      <c r="B25" s="110">
        <f>($B$38)+1</f>
        <v>32</v>
      </c>
      <c r="C25" s="110">
        <f>($B$38)+1</f>
        <v>32</v>
      </c>
      <c r="D25" s="7">
        <v>10</v>
      </c>
      <c r="E25" s="175">
        <v>14</v>
      </c>
      <c r="F25" s="109">
        <f>($B$38)+1</f>
        <v>32</v>
      </c>
      <c r="G25" s="7">
        <v>7</v>
      </c>
      <c r="H25" s="109">
        <f>($B$38)+1</f>
        <v>32</v>
      </c>
      <c r="I25" s="109">
        <f>($B$38)+1</f>
        <v>32</v>
      </c>
      <c r="J25" s="61">
        <f>SUM(B25:I25)</f>
        <v>191</v>
      </c>
      <c r="K25" s="7">
        <f>RANK(J25,J$5:J$34,1)</f>
        <v>21</v>
      </c>
      <c r="L25" s="60">
        <v>64</v>
      </c>
      <c r="M25" s="61">
        <f>J25-L25</f>
        <v>127</v>
      </c>
      <c r="N25" s="7">
        <f>RANK(M25,M$5:M$34,1)</f>
        <v>21</v>
      </c>
      <c r="S25" s="10"/>
      <c r="T25" s="10"/>
      <c r="U25" s="10"/>
      <c r="V25" s="10"/>
      <c r="W25" s="10"/>
      <c r="X25" s="10"/>
      <c r="Y25" s="124"/>
      <c r="Z25" s="125"/>
    </row>
    <row r="26" spans="1:37" ht="13.8" thickBot="1" x14ac:dyDescent="0.3">
      <c r="A26" s="15" t="s">
        <v>80</v>
      </c>
      <c r="B26" s="110">
        <f>($B$38)+1</f>
        <v>32</v>
      </c>
      <c r="C26" s="7">
        <v>31</v>
      </c>
      <c r="D26" s="110">
        <f>($B$38)+1</f>
        <v>32</v>
      </c>
      <c r="E26" s="7">
        <v>1</v>
      </c>
      <c r="F26" s="7">
        <v>4</v>
      </c>
      <c r="G26" s="109">
        <f>($B$38)+1</f>
        <v>32</v>
      </c>
      <c r="H26" s="109">
        <f>($B$38)+1</f>
        <v>32</v>
      </c>
      <c r="I26" s="109">
        <f>($B$38)+1</f>
        <v>32</v>
      </c>
      <c r="J26" s="7">
        <f>SUM(B26:I26)</f>
        <v>196</v>
      </c>
      <c r="K26" s="7">
        <f>RANK(J26,J$5:J$34,1)</f>
        <v>22</v>
      </c>
      <c r="L26" s="60">
        <v>64</v>
      </c>
      <c r="M26" s="7">
        <f>J26-L26</f>
        <v>132</v>
      </c>
      <c r="N26" s="7">
        <f>RANK(M26,M$5:M$34,1)</f>
        <v>22</v>
      </c>
      <c r="S26" s="10"/>
      <c r="T26" s="10"/>
      <c r="U26" s="10"/>
      <c r="V26" s="10"/>
      <c r="W26" s="10"/>
      <c r="X26" s="10"/>
      <c r="Y26" s="124"/>
      <c r="Z26" s="125"/>
      <c r="AA26" s="126"/>
      <c r="AB26" s="127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ht="13.8" thickBot="1" x14ac:dyDescent="0.3">
      <c r="A27" s="59" t="s">
        <v>175</v>
      </c>
      <c r="B27" s="110">
        <f>($B$38)+1</f>
        <v>32</v>
      </c>
      <c r="C27" s="110">
        <f>($B$38)+1</f>
        <v>32</v>
      </c>
      <c r="D27" s="109">
        <f>($B$38)+1</f>
        <v>32</v>
      </c>
      <c r="E27" s="175">
        <v>15</v>
      </c>
      <c r="F27" s="7">
        <v>13</v>
      </c>
      <c r="G27" s="109">
        <f>($B$38)+1</f>
        <v>32</v>
      </c>
      <c r="H27" s="101">
        <v>13</v>
      </c>
      <c r="I27" s="109">
        <f>($B$38)+1</f>
        <v>32</v>
      </c>
      <c r="J27" s="61">
        <f>SUM(B27:I27)</f>
        <v>201</v>
      </c>
      <c r="K27" s="7">
        <f>RANK(J27,J$5:J$34,1)</f>
        <v>23</v>
      </c>
      <c r="L27" s="60">
        <v>64</v>
      </c>
      <c r="M27" s="61">
        <f>J27-L27</f>
        <v>137</v>
      </c>
      <c r="N27" s="7">
        <f>RANK(M27,M$5:M$34,1)</f>
        <v>23</v>
      </c>
      <c r="S27" s="10"/>
      <c r="T27" s="10"/>
      <c r="U27" s="10"/>
      <c r="V27" s="10"/>
      <c r="W27" s="10"/>
      <c r="X27" s="10"/>
      <c r="Y27" s="124"/>
      <c r="Z27" s="125"/>
    </row>
    <row r="28" spans="1:37" ht="13.8" thickBot="1" x14ac:dyDescent="0.3">
      <c r="A28" s="59" t="s">
        <v>48</v>
      </c>
      <c r="B28" s="7">
        <v>16</v>
      </c>
      <c r="C28" s="110">
        <f>($B$38)+1</f>
        <v>32</v>
      </c>
      <c r="D28" s="110">
        <f>($B$38)+1</f>
        <v>32</v>
      </c>
      <c r="E28" s="106">
        <f>ROUND((B28+C28+D28+F28+I28+G28)/6,0)</f>
        <v>25</v>
      </c>
      <c r="F28" s="7">
        <v>8</v>
      </c>
      <c r="G28" s="109">
        <f>($B$38)+1</f>
        <v>32</v>
      </c>
      <c r="H28" s="106">
        <f>ROUND((B28+C28+D28+F28+G28+I28)/6,0)</f>
        <v>25</v>
      </c>
      <c r="I28" s="109">
        <f>($B$38)+1</f>
        <v>32</v>
      </c>
      <c r="J28" s="7">
        <f>SUM(B28:I28)</f>
        <v>202</v>
      </c>
      <c r="K28" s="7">
        <f>RANK(J28,J$5:J$34,1)</f>
        <v>24</v>
      </c>
      <c r="L28" s="60">
        <v>64</v>
      </c>
      <c r="M28" s="7">
        <f>J28-L28</f>
        <v>138</v>
      </c>
      <c r="N28" s="7">
        <f>RANK(M28,M$5:M$34,1)</f>
        <v>24</v>
      </c>
      <c r="S28" s="10"/>
      <c r="T28" s="10"/>
      <c r="U28" s="10"/>
      <c r="V28" s="10"/>
      <c r="W28" s="10"/>
      <c r="X28" s="10"/>
      <c r="Y28" s="124"/>
      <c r="Z28" s="125"/>
    </row>
    <row r="29" spans="1:37" ht="13.8" thickBot="1" x14ac:dyDescent="0.3">
      <c r="A29" s="59" t="s">
        <v>73</v>
      </c>
      <c r="B29" s="7">
        <v>10</v>
      </c>
      <c r="C29" s="7">
        <v>11</v>
      </c>
      <c r="D29" s="110">
        <f>($B$38)+1</f>
        <v>32</v>
      </c>
      <c r="E29" s="110">
        <f>($B$38)+1</f>
        <v>32</v>
      </c>
      <c r="F29" s="109">
        <f>($B$38)+1</f>
        <v>32</v>
      </c>
      <c r="G29" s="109">
        <f>($B$38)+1</f>
        <v>32</v>
      </c>
      <c r="H29" s="109">
        <f>($B$38)+1</f>
        <v>32</v>
      </c>
      <c r="I29" s="109">
        <f>($B$38)+1</f>
        <v>32</v>
      </c>
      <c r="J29" s="7">
        <f>SUM(B29:I29)</f>
        <v>213</v>
      </c>
      <c r="K29" s="7">
        <f>RANK(J29,J$5:J$34,1)</f>
        <v>25</v>
      </c>
      <c r="L29" s="60">
        <v>64</v>
      </c>
      <c r="M29" s="7">
        <f>J29-L29</f>
        <v>149</v>
      </c>
      <c r="N29" s="7">
        <f>RANK(M29,M$5:M$34,1)</f>
        <v>25</v>
      </c>
      <c r="S29" s="10"/>
      <c r="T29" s="10"/>
      <c r="U29" s="10"/>
      <c r="V29" s="10"/>
      <c r="W29" s="10"/>
      <c r="X29" s="10"/>
      <c r="Y29" s="124"/>
      <c r="Z29" s="125"/>
    </row>
    <row r="30" spans="1:37" ht="13.8" thickBot="1" x14ac:dyDescent="0.3">
      <c r="A30" s="59" t="s">
        <v>31</v>
      </c>
      <c r="B30" s="7">
        <v>13</v>
      </c>
      <c r="C30" s="7">
        <v>10</v>
      </c>
      <c r="D30" s="110">
        <f>($B$38)+1</f>
        <v>32</v>
      </c>
      <c r="E30" s="110">
        <f>($B$38)+1</f>
        <v>32</v>
      </c>
      <c r="F30" s="109">
        <f>($B$38)+1</f>
        <v>32</v>
      </c>
      <c r="G30" s="109">
        <f>($B$38)+1</f>
        <v>32</v>
      </c>
      <c r="H30" s="109">
        <f>($B$38)+1</f>
        <v>32</v>
      </c>
      <c r="I30" s="109">
        <f>($B$38)+1</f>
        <v>32</v>
      </c>
      <c r="J30" s="7">
        <f>SUM(B30:I30)</f>
        <v>215</v>
      </c>
      <c r="K30" s="7">
        <f>RANK(J30,J$5:J$34,1)</f>
        <v>26</v>
      </c>
      <c r="L30" s="60">
        <v>64</v>
      </c>
      <c r="M30" s="7">
        <f>J30-L30</f>
        <v>151</v>
      </c>
      <c r="N30" s="7">
        <f>RANK(M30,M$5:M$34,1)</f>
        <v>26</v>
      </c>
      <c r="S30" s="10"/>
      <c r="T30" s="10"/>
      <c r="U30" s="10"/>
      <c r="V30" s="10"/>
      <c r="W30" s="10"/>
      <c r="X30" s="10"/>
      <c r="Y30" s="124"/>
      <c r="Z30" s="125"/>
    </row>
    <row r="31" spans="1:37" ht="13.8" thickBot="1" x14ac:dyDescent="0.3">
      <c r="A31" s="59" t="s">
        <v>47</v>
      </c>
      <c r="B31" s="61">
        <v>5</v>
      </c>
      <c r="C31" s="106">
        <f>ROUND((H31+I31+B31+D31+G31+E31)/6,0)</f>
        <v>28</v>
      </c>
      <c r="D31" s="110">
        <f>($B$38)+1</f>
        <v>32</v>
      </c>
      <c r="E31" s="109">
        <f>($B$38)+1</f>
        <v>32</v>
      </c>
      <c r="F31" s="106">
        <f>ROUND((B31+D31+E31+G31+I31+H31)/6,0)</f>
        <v>28</v>
      </c>
      <c r="G31" s="109">
        <f>($B$38)+1</f>
        <v>32</v>
      </c>
      <c r="H31" s="109">
        <f>($B$38)+1</f>
        <v>32</v>
      </c>
      <c r="I31" s="109">
        <f>($B$38)+1</f>
        <v>32</v>
      </c>
      <c r="J31" s="61">
        <f>SUM(B31:I31)</f>
        <v>221</v>
      </c>
      <c r="K31" s="7">
        <f>RANK(J31,J$5:J$34,1)</f>
        <v>27</v>
      </c>
      <c r="L31" s="60">
        <v>64</v>
      </c>
      <c r="M31" s="61">
        <f>J31-L31</f>
        <v>157</v>
      </c>
      <c r="N31" s="7">
        <f>RANK(M31,M$5:M$34,1)</f>
        <v>27</v>
      </c>
      <c r="S31" s="10"/>
      <c r="T31" s="10"/>
      <c r="U31" s="10"/>
      <c r="V31" s="10"/>
      <c r="W31" s="10"/>
      <c r="X31" s="10"/>
      <c r="Y31" s="124"/>
      <c r="Z31" s="125"/>
    </row>
    <row r="32" spans="1:37" ht="13.8" thickBot="1" x14ac:dyDescent="0.3">
      <c r="A32" s="59" t="s">
        <v>29</v>
      </c>
      <c r="B32" s="110">
        <f>($B$38)+1</f>
        <v>32</v>
      </c>
      <c r="C32" s="110">
        <f>($B$38)+1</f>
        <v>32</v>
      </c>
      <c r="D32" s="109">
        <f>($B$38)+1</f>
        <v>32</v>
      </c>
      <c r="E32" s="7">
        <v>2</v>
      </c>
      <c r="F32" s="109">
        <f>($B$38)+1</f>
        <v>32</v>
      </c>
      <c r="G32" s="109">
        <f>($B$38)+1</f>
        <v>32</v>
      </c>
      <c r="H32" s="109">
        <f>($B$38)+1</f>
        <v>32</v>
      </c>
      <c r="I32" s="109">
        <f>($B$38)+1</f>
        <v>32</v>
      </c>
      <c r="J32" s="7">
        <f>SUM(B32:I32)</f>
        <v>226</v>
      </c>
      <c r="K32" s="7">
        <f>RANK(J32,J$5:J$34,1)</f>
        <v>28</v>
      </c>
      <c r="L32" s="60">
        <v>64</v>
      </c>
      <c r="M32" s="7">
        <f>J32-L32</f>
        <v>162</v>
      </c>
      <c r="N32" s="7">
        <f>RANK(M32,M$5:M$34,1)</f>
        <v>28</v>
      </c>
      <c r="S32" s="10"/>
      <c r="T32" s="10"/>
      <c r="U32" s="11"/>
      <c r="V32" s="11"/>
      <c r="W32" s="11"/>
      <c r="Y32" s="124"/>
      <c r="Z32" s="125"/>
      <c r="AA32" s="126"/>
      <c r="AB32" s="127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ht="13.8" thickBot="1" x14ac:dyDescent="0.3">
      <c r="A33" s="15" t="s">
        <v>167</v>
      </c>
      <c r="B33" s="110">
        <f>($B$38)+1</f>
        <v>32</v>
      </c>
      <c r="C33" s="110">
        <f>($B$38)+1</f>
        <v>32</v>
      </c>
      <c r="D33" s="109">
        <f>($B$38)+1</f>
        <v>32</v>
      </c>
      <c r="E33" s="109">
        <f>($B$38)+1</f>
        <v>32</v>
      </c>
      <c r="F33" s="7">
        <v>2</v>
      </c>
      <c r="G33" s="109">
        <f>($B$38)+1</f>
        <v>32</v>
      </c>
      <c r="H33" s="109">
        <f>($B$38)+1</f>
        <v>32</v>
      </c>
      <c r="I33" s="109">
        <f>($B$38)+1</f>
        <v>32</v>
      </c>
      <c r="J33" s="7">
        <f>SUM(B33:I33)</f>
        <v>226</v>
      </c>
      <c r="K33" s="7">
        <f>RANK(J33,J$5:J$34,1)</f>
        <v>28</v>
      </c>
      <c r="L33" s="60">
        <v>64</v>
      </c>
      <c r="M33" s="7">
        <f>J33-L33</f>
        <v>162</v>
      </c>
      <c r="N33" s="7">
        <f>RANK(M33,M$5:M$34,1)</f>
        <v>28</v>
      </c>
      <c r="S33" s="10"/>
      <c r="T33" s="10"/>
      <c r="U33" s="11"/>
      <c r="V33" s="11"/>
      <c r="W33" s="11"/>
      <c r="Y33" s="124"/>
      <c r="Z33" s="125"/>
      <c r="AA33" s="126"/>
      <c r="AB33" s="127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ht="13.8" thickBot="1" x14ac:dyDescent="0.3">
      <c r="A34" s="15" t="s">
        <v>159</v>
      </c>
      <c r="B34" s="110">
        <f>($B$38)+1</f>
        <v>32</v>
      </c>
      <c r="C34" s="7">
        <v>3</v>
      </c>
      <c r="D34" s="109">
        <f>($B$38)+1</f>
        <v>32</v>
      </c>
      <c r="E34" s="109">
        <f>($B$38)+1</f>
        <v>32</v>
      </c>
      <c r="F34" s="109">
        <f>($B$38)+1</f>
        <v>32</v>
      </c>
      <c r="G34" s="109">
        <f>($B$38)+1</f>
        <v>32</v>
      </c>
      <c r="H34" s="109">
        <f>($B$38)+1</f>
        <v>32</v>
      </c>
      <c r="I34" s="109">
        <f>($B$38)+1</f>
        <v>32</v>
      </c>
      <c r="J34" s="7">
        <f>SUM(B34:I34)</f>
        <v>227</v>
      </c>
      <c r="K34" s="7">
        <f>RANK(J34,J$5:J$34,1)</f>
        <v>30</v>
      </c>
      <c r="L34" s="60">
        <v>64</v>
      </c>
      <c r="M34" s="7">
        <f>J34-L34</f>
        <v>163</v>
      </c>
      <c r="N34" s="7">
        <f>RANK(M34,M$5:M$34,1)</f>
        <v>30</v>
      </c>
      <c r="S34" s="10"/>
      <c r="T34" s="10"/>
      <c r="U34" s="11"/>
      <c r="V34" s="11"/>
      <c r="W34" s="11"/>
      <c r="Y34" s="124"/>
      <c r="Z34" s="125"/>
      <c r="AA34" s="141"/>
      <c r="AB34" s="142"/>
      <c r="AC34" s="143"/>
      <c r="AD34" s="143"/>
      <c r="AE34" s="143"/>
      <c r="AF34" s="143"/>
      <c r="AG34" s="143"/>
      <c r="AH34" s="143"/>
      <c r="AI34" s="143"/>
      <c r="AJ34" s="143"/>
      <c r="AK34" s="143"/>
    </row>
    <row r="35" spans="1:37" ht="13.8" thickBot="1" x14ac:dyDescent="0.3">
      <c r="A35" s="59" t="s">
        <v>170</v>
      </c>
      <c r="B35" s="110">
        <f>($B$38)+1</f>
        <v>32</v>
      </c>
      <c r="C35" s="110">
        <f>($B$38)+1</f>
        <v>32</v>
      </c>
      <c r="D35" s="175">
        <v>16</v>
      </c>
      <c r="E35" s="109">
        <f>($B$38)+1</f>
        <v>32</v>
      </c>
      <c r="F35" s="109">
        <f>($B$38)+1</f>
        <v>32</v>
      </c>
      <c r="G35" s="109">
        <f>($B$38)+1</f>
        <v>32</v>
      </c>
      <c r="H35" s="109">
        <f>($B$38)+1</f>
        <v>32</v>
      </c>
      <c r="I35" s="109">
        <f>($B$38)+1</f>
        <v>32</v>
      </c>
      <c r="J35" s="61">
        <f>SUM(B35:I35)</f>
        <v>240</v>
      </c>
      <c r="K35" s="7">
        <f>RANK(J35,J$5:J$35,1)</f>
        <v>31</v>
      </c>
      <c r="L35" s="60">
        <v>64</v>
      </c>
      <c r="M35" s="61">
        <f>J35-L35</f>
        <v>176</v>
      </c>
      <c r="N35" s="7">
        <f>RANK(M35,M$5:M$35,1)</f>
        <v>31</v>
      </c>
      <c r="Y35" s="124"/>
      <c r="Z35" s="125"/>
    </row>
    <row r="36" spans="1:37" ht="13.8" thickBot="1" x14ac:dyDescent="0.3">
      <c r="A36" s="59" t="s">
        <v>237</v>
      </c>
      <c r="B36" s="111"/>
      <c r="C36" s="111"/>
      <c r="D36" s="111"/>
      <c r="E36" s="111"/>
      <c r="F36" s="111"/>
      <c r="G36" s="111"/>
      <c r="H36" s="177">
        <v>3</v>
      </c>
      <c r="I36" s="111">
        <v>9</v>
      </c>
      <c r="J36" s="111"/>
      <c r="K36" s="111"/>
      <c r="L36" s="149"/>
      <c r="M36" s="111"/>
      <c r="N36" s="111"/>
      <c r="Y36" s="124"/>
      <c r="Z36" s="125"/>
    </row>
    <row r="37" spans="1:37" ht="13.8" thickBot="1" x14ac:dyDescent="0.3">
      <c r="A37" s="59" t="s">
        <v>152</v>
      </c>
      <c r="B37" s="111">
        <v>7</v>
      </c>
      <c r="C37" s="148"/>
      <c r="D37" s="148"/>
      <c r="E37" s="148"/>
      <c r="F37" s="148"/>
      <c r="G37" s="148"/>
      <c r="H37" s="152"/>
      <c r="I37" s="148"/>
      <c r="J37" s="148"/>
      <c r="K37" s="148"/>
      <c r="L37" s="153"/>
      <c r="M37" s="148"/>
      <c r="N37" s="148"/>
      <c r="Y37" s="124"/>
      <c r="Z37" s="125"/>
    </row>
    <row r="38" spans="1:37" ht="13.8" thickBot="1" x14ac:dyDescent="0.3">
      <c r="A38" s="6" t="s">
        <v>52</v>
      </c>
      <c r="B38" s="7">
        <v>31</v>
      </c>
      <c r="C38" s="3"/>
      <c r="D38" s="3"/>
      <c r="E38" s="3"/>
      <c r="F38" s="3"/>
      <c r="G38" s="3"/>
      <c r="H38" s="3"/>
      <c r="I38" s="3"/>
      <c r="J38" s="3"/>
      <c r="K38" s="11"/>
      <c r="Y38" s="124"/>
      <c r="Z38" s="125"/>
    </row>
    <row r="39" spans="1:37" x14ac:dyDescent="0.25">
      <c r="A39" s="67" t="s">
        <v>53</v>
      </c>
      <c r="B39" s="67"/>
      <c r="F39" s="33"/>
    </row>
    <row r="40" spans="1:37" ht="13.8" thickBot="1" x14ac:dyDescent="0.3">
      <c r="A40" s="6" t="s">
        <v>54</v>
      </c>
      <c r="B40" s="32"/>
      <c r="D40" s="33">
        <v>21</v>
      </c>
      <c r="E40" t="s">
        <v>55</v>
      </c>
      <c r="Y40" s="124"/>
      <c r="Z40" s="125"/>
      <c r="AA40" s="126"/>
      <c r="AB40" s="127"/>
      <c r="AC40" s="124"/>
      <c r="AD40" s="124"/>
      <c r="AE40" s="124"/>
      <c r="AF40" s="124"/>
      <c r="AG40" s="124"/>
      <c r="AH40" s="124"/>
      <c r="AI40" s="124"/>
      <c r="AJ40" s="124"/>
      <c r="AK40" s="124"/>
    </row>
    <row r="41" spans="1:37" ht="13.8" thickBot="1" x14ac:dyDescent="0.3">
      <c r="A41" s="6" t="s">
        <v>56</v>
      </c>
      <c r="B41" s="34"/>
      <c r="Y41" s="124"/>
      <c r="Z41" s="125"/>
      <c r="AA41" s="126"/>
      <c r="AB41" s="127"/>
      <c r="AC41" s="124"/>
      <c r="AD41" s="124"/>
      <c r="AE41" s="124"/>
      <c r="AF41" s="124"/>
      <c r="AG41" s="124"/>
      <c r="AH41" s="124"/>
      <c r="AI41" s="124"/>
      <c r="AJ41" s="124"/>
      <c r="AK41" s="124"/>
    </row>
    <row r="42" spans="1:37" ht="13.8" thickBot="1" x14ac:dyDescent="0.3">
      <c r="A42" s="6" t="s">
        <v>57</v>
      </c>
      <c r="B42" s="35"/>
      <c r="Y42" s="124"/>
      <c r="Z42" s="125"/>
      <c r="AA42" s="126"/>
      <c r="AB42" s="127"/>
      <c r="AC42" s="124"/>
      <c r="AD42" s="124"/>
      <c r="AE42" s="124"/>
      <c r="AF42" s="124"/>
      <c r="AG42" s="124"/>
      <c r="AH42" s="124"/>
      <c r="AI42" s="124"/>
      <c r="AJ42" s="124"/>
      <c r="AK42" s="124"/>
    </row>
    <row r="43" spans="1:37" ht="13.8" thickBot="1" x14ac:dyDescent="0.3">
      <c r="A43" s="36" t="s">
        <v>58</v>
      </c>
      <c r="B43" s="37"/>
      <c r="D43" s="111" t="s">
        <v>227</v>
      </c>
      <c r="Y43" s="124"/>
      <c r="Z43" s="125"/>
      <c r="AA43" s="126"/>
      <c r="AB43" s="127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ht="13.8" thickBot="1" x14ac:dyDescent="0.3">
      <c r="A44" s="36" t="s">
        <v>59</v>
      </c>
      <c r="B44" s="38"/>
      <c r="I44" s="11"/>
      <c r="K44" s="11"/>
      <c r="Y44" s="124"/>
      <c r="Z44" s="125"/>
      <c r="AA44" s="126"/>
      <c r="AB44" s="127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ht="13.8" thickBot="1" x14ac:dyDescent="0.3">
      <c r="A45" s="36" t="s">
        <v>60</v>
      </c>
      <c r="B45" s="68"/>
      <c r="I45" s="11"/>
      <c r="K45" s="11"/>
      <c r="Y45" s="124"/>
      <c r="Z45" s="125"/>
      <c r="AA45" s="126"/>
      <c r="AB45" s="127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ht="13.8" thickBot="1" x14ac:dyDescent="0.3">
      <c r="A46" s="10"/>
      <c r="B46" s="10"/>
      <c r="I46" s="11"/>
      <c r="K46" s="11"/>
      <c r="Y46" s="124"/>
      <c r="Z46" s="125"/>
      <c r="AA46" s="126"/>
      <c r="AB46" s="127"/>
      <c r="AC46" s="124"/>
      <c r="AD46" s="124"/>
      <c r="AE46" s="124"/>
      <c r="AF46" s="124"/>
      <c r="AG46" s="124"/>
      <c r="AH46" s="124"/>
      <c r="AI46" s="124"/>
      <c r="AJ46" s="124"/>
      <c r="AK46" s="124"/>
    </row>
    <row r="47" spans="1:37" ht="13.8" thickBot="1" x14ac:dyDescent="0.3">
      <c r="A47" s="49" t="s">
        <v>64</v>
      </c>
      <c r="D47" s="49" t="s">
        <v>62</v>
      </c>
      <c r="G47" s="49" t="s">
        <v>64</v>
      </c>
      <c r="I47" s="11"/>
      <c r="J47" s="49" t="s">
        <v>63</v>
      </c>
      <c r="K47" s="11"/>
      <c r="M47" s="49" t="s">
        <v>62</v>
      </c>
      <c r="P47" s="49" t="s">
        <v>64</v>
      </c>
      <c r="S47" s="49" t="s">
        <v>63</v>
      </c>
      <c r="V47" s="49" t="s">
        <v>65</v>
      </c>
      <c r="Y47" s="124"/>
      <c r="Z47" s="125"/>
      <c r="AA47" s="126"/>
      <c r="AB47" s="127"/>
      <c r="AC47" s="124"/>
      <c r="AD47" s="124"/>
      <c r="AE47" s="124"/>
      <c r="AF47" s="124"/>
      <c r="AG47" s="124"/>
      <c r="AH47" s="124"/>
      <c r="AI47" s="124"/>
      <c r="AJ47" s="124"/>
      <c r="AK47" s="124"/>
    </row>
    <row r="48" spans="1:37" ht="13.8" thickBot="1" x14ac:dyDescent="0.3">
      <c r="A48" s="40" t="s">
        <v>92</v>
      </c>
      <c r="B48" s="19"/>
      <c r="D48" s="40" t="s">
        <v>160</v>
      </c>
      <c r="E48" s="69"/>
      <c r="G48" s="40" t="s">
        <v>171</v>
      </c>
      <c r="H48" s="69"/>
      <c r="J48" s="40" t="s">
        <v>176</v>
      </c>
      <c r="K48" s="69"/>
      <c r="M48" s="40" t="s">
        <v>186</v>
      </c>
      <c r="N48" s="69"/>
      <c r="P48" s="40" t="s">
        <v>187</v>
      </c>
      <c r="Q48" s="69"/>
      <c r="S48" s="40" t="s">
        <v>190</v>
      </c>
      <c r="T48" s="69"/>
      <c r="V48" s="40" t="s">
        <v>191</v>
      </c>
      <c r="W48" s="70"/>
      <c r="Y48" s="124"/>
      <c r="Z48" s="125"/>
      <c r="AA48" s="126"/>
      <c r="AB48" s="127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ht="13.8" thickBot="1" x14ac:dyDescent="0.3">
      <c r="A49" s="71" t="s">
        <v>93</v>
      </c>
      <c r="B49" s="72" t="s">
        <v>94</v>
      </c>
      <c r="D49" s="73" t="s">
        <v>93</v>
      </c>
      <c r="E49" s="72" t="s">
        <v>94</v>
      </c>
      <c r="F49" s="74"/>
      <c r="G49" s="73" t="s">
        <v>93</v>
      </c>
      <c r="H49" s="72" t="s">
        <v>94</v>
      </c>
      <c r="I49" s="74"/>
      <c r="J49" s="73" t="s">
        <v>94</v>
      </c>
      <c r="K49" s="72" t="s">
        <v>94</v>
      </c>
      <c r="L49" s="74"/>
      <c r="M49" s="73" t="s">
        <v>93</v>
      </c>
      <c r="N49" s="72" t="s">
        <v>94</v>
      </c>
      <c r="P49" s="73" t="s">
        <v>93</v>
      </c>
      <c r="Q49" s="72" t="s">
        <v>94</v>
      </c>
      <c r="R49" s="10"/>
      <c r="S49" s="73" t="s">
        <v>93</v>
      </c>
      <c r="T49" s="72" t="s">
        <v>94</v>
      </c>
      <c r="V49" s="71" t="s">
        <v>93</v>
      </c>
      <c r="W49" s="75" t="s">
        <v>94</v>
      </c>
      <c r="Y49" s="124"/>
      <c r="Z49" s="125"/>
      <c r="AA49" s="126"/>
      <c r="AB49" s="127"/>
      <c r="AC49" s="124"/>
      <c r="AD49" s="124"/>
      <c r="AE49" s="124"/>
      <c r="AF49" s="124"/>
      <c r="AG49" s="124"/>
      <c r="AH49" s="124"/>
      <c r="AI49" s="124"/>
      <c r="AJ49" s="124"/>
      <c r="AK49" s="124"/>
    </row>
    <row r="50" spans="1:37" ht="13.8" thickBot="1" x14ac:dyDescent="0.3">
      <c r="A50" s="41" t="s">
        <v>149</v>
      </c>
      <c r="B50" s="43">
        <v>1</v>
      </c>
      <c r="D50" s="41" t="s">
        <v>158</v>
      </c>
      <c r="E50" s="43">
        <v>1</v>
      </c>
      <c r="F50" s="10"/>
      <c r="G50" s="41" t="s">
        <v>136</v>
      </c>
      <c r="H50" s="43">
        <v>1</v>
      </c>
      <c r="I50" s="10"/>
      <c r="J50" s="41" t="s">
        <v>80</v>
      </c>
      <c r="K50" s="43">
        <v>1</v>
      </c>
      <c r="L50" s="10"/>
      <c r="M50" s="41" t="s">
        <v>184</v>
      </c>
      <c r="N50" s="43">
        <v>1</v>
      </c>
      <c r="P50" s="41" t="s">
        <v>42</v>
      </c>
      <c r="Q50" s="43">
        <v>1</v>
      </c>
      <c r="R50" s="10"/>
      <c r="S50" s="147" t="s">
        <v>49</v>
      </c>
      <c r="T50" s="43">
        <v>1</v>
      </c>
      <c r="V50" s="147" t="s">
        <v>136</v>
      </c>
      <c r="W50" s="43">
        <v>1</v>
      </c>
      <c r="Y50" s="124"/>
      <c r="Z50" s="125"/>
      <c r="AA50" s="126"/>
      <c r="AB50" s="127"/>
      <c r="AC50" s="124"/>
      <c r="AD50" s="124"/>
      <c r="AE50" s="124"/>
      <c r="AF50" s="124"/>
      <c r="AG50" s="124"/>
      <c r="AH50" s="124"/>
      <c r="AI50" s="124"/>
      <c r="AJ50" s="124"/>
      <c r="AK50" s="124"/>
    </row>
    <row r="51" spans="1:37" ht="13.8" thickBot="1" x14ac:dyDescent="0.3">
      <c r="A51" s="41" t="s">
        <v>150</v>
      </c>
      <c r="B51" s="43">
        <v>2</v>
      </c>
      <c r="D51" s="41" t="s">
        <v>38</v>
      </c>
      <c r="E51" s="43">
        <v>2</v>
      </c>
      <c r="F51" s="10"/>
      <c r="G51" s="41" t="s">
        <v>40</v>
      </c>
      <c r="H51" s="43">
        <v>2</v>
      </c>
      <c r="I51" s="10"/>
      <c r="J51" s="41" t="s">
        <v>162</v>
      </c>
      <c r="K51" s="43">
        <v>2</v>
      </c>
      <c r="L51" s="10"/>
      <c r="M51" s="41" t="s">
        <v>167</v>
      </c>
      <c r="N51" s="43">
        <v>2</v>
      </c>
      <c r="P51" s="41" t="s">
        <v>150</v>
      </c>
      <c r="Q51" s="43">
        <v>2</v>
      </c>
      <c r="R51" s="10"/>
      <c r="S51" s="147" t="s">
        <v>174</v>
      </c>
      <c r="T51" s="43">
        <v>2</v>
      </c>
      <c r="V51" s="147" t="s">
        <v>133</v>
      </c>
      <c r="W51" s="43">
        <v>2</v>
      </c>
      <c r="Y51" s="124"/>
      <c r="Z51" s="125"/>
      <c r="AA51" s="126"/>
      <c r="AB51" s="127"/>
      <c r="AC51" s="124"/>
      <c r="AD51" s="124"/>
      <c r="AE51" s="124"/>
      <c r="AF51" s="124"/>
      <c r="AG51" s="124"/>
      <c r="AH51" s="124"/>
      <c r="AI51" s="124"/>
      <c r="AJ51" s="124"/>
      <c r="AK51" s="124"/>
    </row>
    <row r="52" spans="1:37" ht="13.8" thickBot="1" x14ac:dyDescent="0.3">
      <c r="A52" s="41" t="s">
        <v>138</v>
      </c>
      <c r="B52" s="43">
        <v>3</v>
      </c>
      <c r="D52" s="41" t="s">
        <v>159</v>
      </c>
      <c r="E52" s="43">
        <v>3</v>
      </c>
      <c r="F52" s="10"/>
      <c r="G52" s="41" t="s">
        <v>49</v>
      </c>
      <c r="H52" s="43">
        <v>3</v>
      </c>
      <c r="I52" s="10"/>
      <c r="J52" s="41" t="s">
        <v>133</v>
      </c>
      <c r="K52" s="43">
        <v>3</v>
      </c>
      <c r="L52" s="10"/>
      <c r="M52" s="41" t="s">
        <v>137</v>
      </c>
      <c r="N52" s="43">
        <v>3</v>
      </c>
      <c r="P52" s="41" t="s">
        <v>136</v>
      </c>
      <c r="Q52" s="43">
        <v>3</v>
      </c>
      <c r="R52" s="10"/>
      <c r="S52" s="147" t="s">
        <v>237</v>
      </c>
      <c r="T52" s="43">
        <v>3</v>
      </c>
      <c r="V52" s="147" t="s">
        <v>42</v>
      </c>
      <c r="W52" s="43">
        <v>3</v>
      </c>
      <c r="Y52" s="124"/>
      <c r="Z52" s="125"/>
    </row>
    <row r="53" spans="1:37" ht="13.8" thickBot="1" x14ac:dyDescent="0.3">
      <c r="A53" s="41" t="s">
        <v>137</v>
      </c>
      <c r="B53" s="43">
        <v>4</v>
      </c>
      <c r="D53" s="41" t="s">
        <v>136</v>
      </c>
      <c r="E53" s="43">
        <v>4</v>
      </c>
      <c r="F53" s="10"/>
      <c r="G53" s="41" t="s">
        <v>133</v>
      </c>
      <c r="H53" s="43">
        <v>4</v>
      </c>
      <c r="I53" s="10"/>
      <c r="J53" s="41" t="s">
        <v>149</v>
      </c>
      <c r="K53" s="43">
        <v>4</v>
      </c>
      <c r="L53" s="10"/>
      <c r="M53" s="41" t="s">
        <v>80</v>
      </c>
      <c r="N53" s="43">
        <v>4</v>
      </c>
      <c r="P53" s="41" t="s">
        <v>174</v>
      </c>
      <c r="Q53" s="43">
        <v>4</v>
      </c>
      <c r="R53" s="10"/>
      <c r="S53" s="147" t="s">
        <v>189</v>
      </c>
      <c r="T53" s="43">
        <v>4</v>
      </c>
      <c r="V53" s="147" t="s">
        <v>40</v>
      </c>
      <c r="W53" s="43">
        <v>4</v>
      </c>
    </row>
    <row r="54" spans="1:37" ht="13.8" thickBot="1" x14ac:dyDescent="0.3">
      <c r="A54" s="41" t="s">
        <v>151</v>
      </c>
      <c r="B54" s="43">
        <v>5</v>
      </c>
      <c r="D54" s="41" t="s">
        <v>34</v>
      </c>
      <c r="E54" s="43">
        <v>5</v>
      </c>
      <c r="F54" s="10"/>
      <c r="G54" s="41" t="s">
        <v>30</v>
      </c>
      <c r="H54" s="43">
        <v>5</v>
      </c>
      <c r="I54" s="10"/>
      <c r="J54" s="41" t="s">
        <v>138</v>
      </c>
      <c r="K54" s="43">
        <v>5</v>
      </c>
      <c r="L54" s="10"/>
      <c r="M54" s="41" t="s">
        <v>131</v>
      </c>
      <c r="N54" s="43">
        <v>5</v>
      </c>
      <c r="P54" s="41" t="s">
        <v>38</v>
      </c>
      <c r="Q54" s="43">
        <v>5</v>
      </c>
      <c r="R54" s="10"/>
      <c r="S54" s="147" t="s">
        <v>30</v>
      </c>
      <c r="T54" s="43">
        <v>5</v>
      </c>
      <c r="V54" s="147" t="s">
        <v>49</v>
      </c>
      <c r="W54" s="43">
        <v>5</v>
      </c>
    </row>
    <row r="55" spans="1:37" ht="13.8" thickBot="1" x14ac:dyDescent="0.3">
      <c r="A55" s="41" t="s">
        <v>136</v>
      </c>
      <c r="B55" s="43">
        <v>6</v>
      </c>
      <c r="D55" s="41" t="s">
        <v>135</v>
      </c>
      <c r="E55" s="43">
        <v>6</v>
      </c>
      <c r="F55" s="10"/>
      <c r="G55" s="41" t="s">
        <v>131</v>
      </c>
      <c r="H55" s="43">
        <v>6</v>
      </c>
      <c r="I55" s="10"/>
      <c r="J55" s="41" t="s">
        <v>81</v>
      </c>
      <c r="K55" s="43">
        <v>6</v>
      </c>
      <c r="L55" s="10"/>
      <c r="M55" s="41" t="s">
        <v>45</v>
      </c>
      <c r="N55" s="43">
        <v>6</v>
      </c>
      <c r="P55" s="41" t="s">
        <v>131</v>
      </c>
      <c r="Q55" s="43">
        <v>6</v>
      </c>
      <c r="R55" s="10"/>
      <c r="S55" s="147" t="s">
        <v>34</v>
      </c>
      <c r="T55" s="43">
        <v>6</v>
      </c>
      <c r="V55" s="147" t="s">
        <v>135</v>
      </c>
      <c r="W55" s="43">
        <v>6</v>
      </c>
    </row>
    <row r="56" spans="1:37" ht="13.8" thickBot="1" x14ac:dyDescent="0.3">
      <c r="A56" s="41" t="s">
        <v>152</v>
      </c>
      <c r="B56" s="43">
        <v>7</v>
      </c>
      <c r="D56" s="41" t="s">
        <v>132</v>
      </c>
      <c r="E56" s="43">
        <v>7</v>
      </c>
      <c r="F56" s="10"/>
      <c r="G56" s="41" t="s">
        <v>169</v>
      </c>
      <c r="H56" s="43">
        <v>7</v>
      </c>
      <c r="I56" s="10"/>
      <c r="J56" s="41" t="s">
        <v>174</v>
      </c>
      <c r="K56" s="43">
        <v>7</v>
      </c>
      <c r="L56" s="10"/>
      <c r="M56" s="41" t="s">
        <v>185</v>
      </c>
      <c r="N56" s="43">
        <v>7</v>
      </c>
      <c r="P56" s="41" t="s">
        <v>50</v>
      </c>
      <c r="Q56" s="43">
        <v>7</v>
      </c>
      <c r="R56" s="10"/>
      <c r="S56" s="147" t="s">
        <v>131</v>
      </c>
      <c r="T56" s="43">
        <v>7</v>
      </c>
      <c r="V56" s="147" t="s">
        <v>137</v>
      </c>
      <c r="W56" s="43">
        <v>7</v>
      </c>
    </row>
    <row r="57" spans="1:37" ht="13.8" thickBot="1" x14ac:dyDescent="0.3">
      <c r="A57" s="41" t="s">
        <v>81</v>
      </c>
      <c r="B57" s="43">
        <v>8</v>
      </c>
      <c r="D57" s="41" t="s">
        <v>137</v>
      </c>
      <c r="E57" s="43">
        <v>8</v>
      </c>
      <c r="F57" s="10"/>
      <c r="G57" s="41" t="s">
        <v>158</v>
      </c>
      <c r="H57" s="43">
        <v>8</v>
      </c>
      <c r="I57" s="10"/>
      <c r="J57" s="41" t="s">
        <v>49</v>
      </c>
      <c r="K57" s="43">
        <v>8</v>
      </c>
      <c r="L57" s="10"/>
      <c r="M57" s="41" t="s">
        <v>139</v>
      </c>
      <c r="N57" s="43">
        <v>8</v>
      </c>
      <c r="P57" s="41" t="s">
        <v>91</v>
      </c>
      <c r="Q57" s="43">
        <v>8</v>
      </c>
      <c r="R57" s="10"/>
      <c r="S57" s="147" t="s">
        <v>238</v>
      </c>
      <c r="T57" s="43">
        <v>8</v>
      </c>
      <c r="V57" s="147" t="s">
        <v>182</v>
      </c>
      <c r="W57" s="43">
        <v>8</v>
      </c>
    </row>
    <row r="58" spans="1:37" ht="13.8" thickBot="1" x14ac:dyDescent="0.3">
      <c r="A58" s="41" t="s">
        <v>132</v>
      </c>
      <c r="B58" s="43">
        <v>9</v>
      </c>
      <c r="D58" s="41" t="s">
        <v>42</v>
      </c>
      <c r="E58" s="43">
        <v>9</v>
      </c>
      <c r="F58" s="10"/>
      <c r="G58" s="41" t="s">
        <v>34</v>
      </c>
      <c r="H58" s="43">
        <v>9</v>
      </c>
      <c r="I58" s="10"/>
      <c r="J58" s="41" t="s">
        <v>169</v>
      </c>
      <c r="K58" s="43">
        <v>9</v>
      </c>
      <c r="L58" s="10"/>
      <c r="M58" s="41" t="s">
        <v>133</v>
      </c>
      <c r="N58" s="43">
        <v>9</v>
      </c>
      <c r="P58" s="41" t="s">
        <v>132</v>
      </c>
      <c r="Q58" s="43">
        <v>9</v>
      </c>
      <c r="R58" s="10"/>
      <c r="S58" s="147" t="s">
        <v>239</v>
      </c>
      <c r="T58" s="43">
        <v>9</v>
      </c>
      <c r="V58" s="147" t="s">
        <v>237</v>
      </c>
      <c r="W58" s="43">
        <v>9</v>
      </c>
    </row>
    <row r="59" spans="1:37" ht="13.8" thickBot="1" x14ac:dyDescent="0.3">
      <c r="A59" s="41" t="s">
        <v>30</v>
      </c>
      <c r="B59" s="43">
        <v>10</v>
      </c>
      <c r="D59" s="41" t="s">
        <v>31</v>
      </c>
      <c r="E59" s="43">
        <v>10</v>
      </c>
      <c r="F59" s="10"/>
      <c r="G59" s="41" t="s">
        <v>166</v>
      </c>
      <c r="H59" s="43">
        <v>10</v>
      </c>
      <c r="I59" s="10"/>
      <c r="J59" s="41" t="s">
        <v>34</v>
      </c>
      <c r="K59" s="43">
        <v>10</v>
      </c>
      <c r="L59" s="10"/>
      <c r="M59" s="41" t="s">
        <v>156</v>
      </c>
      <c r="N59" s="43">
        <v>10</v>
      </c>
      <c r="P59" s="41" t="s">
        <v>30</v>
      </c>
      <c r="Q59" s="43">
        <v>10</v>
      </c>
      <c r="R59" s="10"/>
      <c r="S59" s="147" t="s">
        <v>45</v>
      </c>
      <c r="T59" s="43">
        <v>10</v>
      </c>
      <c r="V59" s="147" t="s">
        <v>131</v>
      </c>
      <c r="W59" s="43">
        <v>10</v>
      </c>
    </row>
    <row r="60" spans="1:37" ht="13.8" thickBot="1" x14ac:dyDescent="0.3">
      <c r="A60" s="41" t="s">
        <v>73</v>
      </c>
      <c r="B60" s="43">
        <v>11</v>
      </c>
      <c r="D60" s="41" t="s">
        <v>73</v>
      </c>
      <c r="E60" s="43">
        <v>11</v>
      </c>
      <c r="G60" s="41" t="s">
        <v>135</v>
      </c>
      <c r="H60" s="43">
        <v>11</v>
      </c>
      <c r="J60" s="41" t="s">
        <v>136</v>
      </c>
      <c r="K60" s="43">
        <v>11</v>
      </c>
      <c r="M60" s="41" t="s">
        <v>150</v>
      </c>
      <c r="N60" s="43">
        <v>11</v>
      </c>
      <c r="P60" s="45" t="s">
        <v>133</v>
      </c>
      <c r="Q60" s="47">
        <v>11</v>
      </c>
      <c r="R60" s="10"/>
      <c r="S60" s="147" t="s">
        <v>138</v>
      </c>
      <c r="T60" s="77">
        <v>11</v>
      </c>
      <c r="V60" s="147" t="s">
        <v>169</v>
      </c>
      <c r="W60" s="77">
        <v>11</v>
      </c>
    </row>
    <row r="61" spans="1:37" ht="13.8" thickBot="1" x14ac:dyDescent="0.3">
      <c r="A61" s="41" t="s">
        <v>131</v>
      </c>
      <c r="B61" s="43">
        <v>12</v>
      </c>
      <c r="D61" s="45" t="s">
        <v>133</v>
      </c>
      <c r="E61" s="47">
        <v>12</v>
      </c>
      <c r="G61" s="41" t="s">
        <v>149</v>
      </c>
      <c r="H61" s="77">
        <v>12</v>
      </c>
      <c r="J61" s="41" t="s">
        <v>158</v>
      </c>
      <c r="K61" s="77">
        <v>12</v>
      </c>
      <c r="M61" s="41" t="s">
        <v>38</v>
      </c>
      <c r="N61" s="77">
        <v>12</v>
      </c>
      <c r="P61" s="10"/>
      <c r="Q61" s="3"/>
      <c r="R61" s="10"/>
      <c r="S61" s="147" t="s">
        <v>133</v>
      </c>
      <c r="T61" s="43">
        <v>12</v>
      </c>
      <c r="V61" s="147" t="s">
        <v>238</v>
      </c>
      <c r="W61" s="43">
        <v>12</v>
      </c>
    </row>
    <row r="62" spans="1:37" ht="13.8" thickBot="1" x14ac:dyDescent="0.3">
      <c r="A62" s="41" t="s">
        <v>133</v>
      </c>
      <c r="B62" s="43">
        <v>13</v>
      </c>
      <c r="F62" s="58"/>
      <c r="G62" s="41" t="s">
        <v>45</v>
      </c>
      <c r="H62" s="43">
        <v>13</v>
      </c>
      <c r="I62" s="58"/>
      <c r="J62" s="41" t="s">
        <v>45</v>
      </c>
      <c r="K62" s="43">
        <v>13</v>
      </c>
      <c r="L62" s="58"/>
      <c r="M62" s="45" t="s">
        <v>175</v>
      </c>
      <c r="N62" s="47">
        <v>13</v>
      </c>
      <c r="P62" s="10"/>
      <c r="S62" s="147" t="s">
        <v>150</v>
      </c>
      <c r="T62" s="43">
        <v>13</v>
      </c>
      <c r="V62" s="147" t="s">
        <v>30</v>
      </c>
      <c r="W62" s="43">
        <v>13</v>
      </c>
    </row>
    <row r="63" spans="1:37" ht="13.8" thickBot="1" x14ac:dyDescent="0.3">
      <c r="A63" s="41" t="s">
        <v>31</v>
      </c>
      <c r="B63" s="43">
        <v>14</v>
      </c>
      <c r="E63" s="10"/>
      <c r="F63" s="10"/>
      <c r="G63" s="41" t="s">
        <v>138</v>
      </c>
      <c r="H63" s="77">
        <v>14</v>
      </c>
      <c r="I63" s="10"/>
      <c r="J63" s="41" t="s">
        <v>166</v>
      </c>
      <c r="K63" s="77">
        <v>14</v>
      </c>
      <c r="L63" s="10"/>
      <c r="M63" s="10"/>
      <c r="P63" s="10"/>
      <c r="S63" s="147" t="s">
        <v>175</v>
      </c>
      <c r="T63" s="43">
        <v>14</v>
      </c>
      <c r="V63" s="147" t="s">
        <v>240</v>
      </c>
      <c r="W63" s="43">
        <v>14</v>
      </c>
    </row>
    <row r="64" spans="1:37" ht="13.8" thickBot="1" x14ac:dyDescent="0.3">
      <c r="A64" s="41" t="s">
        <v>42</v>
      </c>
      <c r="B64" s="43">
        <v>15</v>
      </c>
      <c r="G64" s="41" t="s">
        <v>81</v>
      </c>
      <c r="H64" s="77">
        <v>15</v>
      </c>
      <c r="J64" s="41" t="s">
        <v>175</v>
      </c>
      <c r="K64" s="77">
        <v>15</v>
      </c>
      <c r="P64" s="10"/>
      <c r="V64" s="147" t="s">
        <v>45</v>
      </c>
      <c r="W64" s="43">
        <v>15</v>
      </c>
    </row>
    <row r="65" spans="1:23" ht="13.8" thickBot="1" x14ac:dyDescent="0.3">
      <c r="A65" s="41" t="s">
        <v>49</v>
      </c>
      <c r="B65" s="43">
        <v>16</v>
      </c>
      <c r="G65" s="45" t="s">
        <v>170</v>
      </c>
      <c r="H65" s="76">
        <v>16</v>
      </c>
      <c r="J65" s="45" t="s">
        <v>30</v>
      </c>
      <c r="K65" s="76">
        <v>16</v>
      </c>
      <c r="P65" s="10"/>
      <c r="V65" s="147" t="s">
        <v>158</v>
      </c>
      <c r="W65" s="43">
        <v>16</v>
      </c>
    </row>
    <row r="66" spans="1:23" ht="13.8" thickBot="1" x14ac:dyDescent="0.3">
      <c r="A66" s="45" t="s">
        <v>139</v>
      </c>
      <c r="B66" s="47">
        <v>17</v>
      </c>
      <c r="V66" s="147" t="s">
        <v>138</v>
      </c>
      <c r="W66" s="43">
        <v>17</v>
      </c>
    </row>
    <row r="67" spans="1:23" ht="13.8" thickBot="1" x14ac:dyDescent="0.3">
      <c r="B67" s="10"/>
      <c r="K67" s="52"/>
      <c r="L67" s="51"/>
      <c r="M67" s="51"/>
      <c r="N67" s="51"/>
      <c r="O67" s="51"/>
      <c r="P67" s="51"/>
      <c r="Q67" s="53" t="s">
        <v>90</v>
      </c>
      <c r="V67" s="147" t="s">
        <v>34</v>
      </c>
      <c r="W67" s="43">
        <v>18</v>
      </c>
    </row>
    <row r="68" spans="1:23" x14ac:dyDescent="0.25">
      <c r="L68" s="53" t="s">
        <v>90</v>
      </c>
      <c r="M68" s="53"/>
      <c r="N68" s="53"/>
      <c r="O68" s="53"/>
      <c r="P68" s="53"/>
      <c r="Q68" s="53" t="s">
        <v>90</v>
      </c>
    </row>
    <row r="69" spans="1:23" x14ac:dyDescent="0.25">
      <c r="L69" s="53" t="s">
        <v>90</v>
      </c>
      <c r="M69" s="53"/>
      <c r="N69" s="53"/>
      <c r="O69" s="53"/>
      <c r="P69" s="53"/>
      <c r="Q69" s="53" t="s">
        <v>90</v>
      </c>
    </row>
    <row r="70" spans="1:23" x14ac:dyDescent="0.25">
      <c r="A70" s="21" t="s">
        <v>61</v>
      </c>
      <c r="B70" s="21"/>
      <c r="C70" s="105" t="s">
        <v>194</v>
      </c>
      <c r="D70" t="s">
        <v>212</v>
      </c>
      <c r="L70" s="53" t="s">
        <v>90</v>
      </c>
      <c r="M70" s="53"/>
      <c r="N70" s="53"/>
      <c r="O70" s="53"/>
      <c r="P70" s="53"/>
      <c r="Q70" s="53" t="s">
        <v>90</v>
      </c>
    </row>
    <row r="71" spans="1:23" x14ac:dyDescent="0.25">
      <c r="A71" s="49" t="s">
        <v>62</v>
      </c>
      <c r="B71" s="50"/>
      <c r="C71" s="49"/>
      <c r="D71" s="49" t="s">
        <v>63</v>
      </c>
      <c r="E71" s="49"/>
      <c r="F71" s="49"/>
      <c r="G71" s="49" t="s">
        <v>64</v>
      </c>
      <c r="H71" s="49"/>
      <c r="I71" s="50"/>
      <c r="J71" s="49" t="s">
        <v>65</v>
      </c>
      <c r="L71" s="53" t="s">
        <v>90</v>
      </c>
      <c r="M71" s="53"/>
      <c r="N71" s="53"/>
      <c r="O71" s="53"/>
      <c r="P71" s="53"/>
      <c r="Q71" s="53" t="s">
        <v>90</v>
      </c>
    </row>
    <row r="72" spans="1:23" x14ac:dyDescent="0.25">
      <c r="A72" s="51" t="s">
        <v>43</v>
      </c>
      <c r="B72" s="21"/>
      <c r="C72" s="52"/>
      <c r="D72" s="51" t="s">
        <v>42</v>
      </c>
      <c r="E72" s="52"/>
      <c r="F72" s="52"/>
      <c r="G72" s="51" t="s">
        <v>66</v>
      </c>
      <c r="H72" s="21"/>
      <c r="I72" s="21"/>
      <c r="J72" s="51" t="s">
        <v>67</v>
      </c>
      <c r="L72" s="53" t="s">
        <v>90</v>
      </c>
      <c r="M72" s="53"/>
      <c r="N72" s="53"/>
      <c r="O72" s="53"/>
      <c r="P72" s="53"/>
      <c r="Q72" s="53" t="s">
        <v>90</v>
      </c>
    </row>
    <row r="73" spans="1:23" x14ac:dyDescent="0.25">
      <c r="A73" s="53" t="s">
        <v>68</v>
      </c>
      <c r="D73" s="53" t="s">
        <v>27</v>
      </c>
      <c r="G73" s="53" t="s">
        <v>32</v>
      </c>
      <c r="J73" s="53" t="s">
        <v>50</v>
      </c>
      <c r="L73" s="53" t="s">
        <v>90</v>
      </c>
      <c r="M73" s="53"/>
      <c r="N73" s="53"/>
      <c r="O73" s="53"/>
      <c r="P73" s="53"/>
      <c r="Q73" s="53" t="s">
        <v>90</v>
      </c>
    </row>
    <row r="74" spans="1:23" x14ac:dyDescent="0.25">
      <c r="A74" s="53" t="s">
        <v>69</v>
      </c>
      <c r="D74" s="53" t="s">
        <v>70</v>
      </c>
      <c r="G74" s="53" t="s">
        <v>38</v>
      </c>
      <c r="J74" s="53" t="s">
        <v>36</v>
      </c>
      <c r="L74" s="53" t="s">
        <v>90</v>
      </c>
      <c r="M74" s="53"/>
      <c r="N74" s="53"/>
      <c r="O74" s="53"/>
      <c r="P74" s="53"/>
      <c r="Q74" s="53" t="s">
        <v>90</v>
      </c>
    </row>
    <row r="75" spans="1:23" x14ac:dyDescent="0.25">
      <c r="A75" s="53" t="s">
        <v>49</v>
      </c>
      <c r="D75" s="53" t="s">
        <v>48</v>
      </c>
      <c r="G75" s="53" t="s">
        <v>41</v>
      </c>
      <c r="J75" s="53" t="s">
        <v>71</v>
      </c>
      <c r="L75" s="53"/>
      <c r="M75" s="53"/>
      <c r="N75" s="51"/>
      <c r="O75" s="51"/>
      <c r="P75" s="51"/>
    </row>
    <row r="76" spans="1:23" x14ac:dyDescent="0.25">
      <c r="A76" s="53" t="s">
        <v>30</v>
      </c>
      <c r="D76" s="53" t="s">
        <v>72</v>
      </c>
      <c r="G76" s="53" t="s">
        <v>73</v>
      </c>
      <c r="J76" s="53" t="s">
        <v>34</v>
      </c>
    </row>
    <row r="77" spans="1:23" x14ac:dyDescent="0.25">
      <c r="A77" s="53" t="s">
        <v>31</v>
      </c>
      <c r="D77" s="53" t="s">
        <v>74</v>
      </c>
      <c r="G77" s="53" t="s">
        <v>75</v>
      </c>
      <c r="J77" s="53" t="s">
        <v>76</v>
      </c>
    </row>
    <row r="78" spans="1:23" x14ac:dyDescent="0.25">
      <c r="A78" s="53" t="s">
        <v>77</v>
      </c>
      <c r="D78" t="s">
        <v>78</v>
      </c>
      <c r="G78" s="53" t="s">
        <v>79</v>
      </c>
      <c r="J78" s="53" t="s">
        <v>80</v>
      </c>
    </row>
    <row r="79" spans="1:23" ht="14.4" x14ac:dyDescent="0.3">
      <c r="A79" s="53" t="s">
        <v>47</v>
      </c>
      <c r="D79" t="s">
        <v>81</v>
      </c>
      <c r="G79" s="53" t="s">
        <v>29</v>
      </c>
      <c r="J79" s="53" t="s">
        <v>51</v>
      </c>
      <c r="K79" s="2"/>
      <c r="L79" s="2"/>
      <c r="M79" s="2"/>
      <c r="N79" s="2"/>
    </row>
    <row r="80" spans="1:23" x14ac:dyDescent="0.25">
      <c r="D80" t="s">
        <v>82</v>
      </c>
      <c r="K80" s="3"/>
      <c r="L80" s="3"/>
      <c r="M80" s="3"/>
      <c r="N80" s="3"/>
      <c r="P80" s="3"/>
    </row>
    <row r="81" spans="1:16" x14ac:dyDescent="0.25">
      <c r="K81" s="3"/>
      <c r="L81" s="3"/>
      <c r="M81" s="3"/>
      <c r="N81" s="3"/>
    </row>
    <row r="82" spans="1:16" x14ac:dyDescent="0.25">
      <c r="A82" s="51" t="s">
        <v>83</v>
      </c>
      <c r="B82" s="21"/>
      <c r="C82" s="21"/>
      <c r="D82" s="51" t="s">
        <v>84</v>
      </c>
      <c r="E82" s="21"/>
      <c r="F82" s="21"/>
      <c r="G82" s="51" t="s">
        <v>85</v>
      </c>
      <c r="H82" s="21"/>
      <c r="I82" s="21"/>
      <c r="J82" s="51" t="s">
        <v>86</v>
      </c>
      <c r="K82" s="3"/>
      <c r="L82" s="3"/>
      <c r="M82" s="3"/>
      <c r="N82" s="3"/>
    </row>
    <row r="83" spans="1:16" x14ac:dyDescent="0.25">
      <c r="A83" s="11"/>
      <c r="B83" s="3"/>
      <c r="C83" s="3"/>
      <c r="D83" s="3"/>
      <c r="E83" s="3"/>
      <c r="F83" s="3"/>
      <c r="G83" s="3"/>
      <c r="H83" s="3"/>
      <c r="I83" s="3"/>
      <c r="J83" s="3"/>
      <c r="K83" s="74"/>
      <c r="L83" s="57"/>
      <c r="M83" s="3"/>
      <c r="N83" s="3"/>
      <c r="P83" s="56"/>
    </row>
    <row r="84" spans="1:16" x14ac:dyDescent="0.25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57"/>
      <c r="M84" s="3"/>
      <c r="N84" s="3"/>
      <c r="P84" s="56"/>
    </row>
    <row r="85" spans="1:16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57"/>
      <c r="M85" s="3"/>
      <c r="N85" s="3"/>
      <c r="P85" s="56"/>
    </row>
    <row r="86" spans="1:16" x14ac:dyDescent="0.25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57"/>
      <c r="M86" s="3"/>
      <c r="N86" s="3"/>
      <c r="P86" s="56"/>
    </row>
    <row r="87" spans="1:16" x14ac:dyDescent="0.25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57"/>
      <c r="M87" s="3"/>
      <c r="N87" s="3"/>
      <c r="P87" s="56"/>
    </row>
    <row r="88" spans="1:16" x14ac:dyDescent="0.25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57"/>
      <c r="M88" s="3"/>
      <c r="N88" s="3"/>
      <c r="P88" s="56"/>
    </row>
    <row r="89" spans="1:16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57"/>
      <c r="M89" s="3"/>
      <c r="N89" s="3"/>
      <c r="P89" s="56"/>
    </row>
    <row r="90" spans="1:16" x14ac:dyDescent="0.25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57"/>
      <c r="M90" s="3"/>
      <c r="N90" s="3"/>
      <c r="P90" s="56"/>
    </row>
    <row r="91" spans="1:16" x14ac:dyDescent="0.25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57"/>
      <c r="M91" s="3"/>
      <c r="N91" s="3"/>
      <c r="P91" s="56"/>
    </row>
    <row r="92" spans="1:16" x14ac:dyDescent="0.25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57"/>
      <c r="M92" s="3"/>
      <c r="N92" s="3"/>
      <c r="P92" s="56"/>
    </row>
    <row r="93" spans="1:16" x14ac:dyDescent="0.25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57"/>
      <c r="M93" s="3"/>
      <c r="N93" s="3"/>
      <c r="P93" s="56"/>
    </row>
    <row r="94" spans="1:16" x14ac:dyDescent="0.25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57"/>
      <c r="M94" s="3"/>
      <c r="N94" s="3"/>
      <c r="P94" s="56"/>
    </row>
    <row r="95" spans="1:16" x14ac:dyDescent="0.25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57"/>
      <c r="M95" s="3"/>
      <c r="N95" s="3"/>
      <c r="P95" s="56"/>
    </row>
    <row r="96" spans="1:16" x14ac:dyDescent="0.25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57"/>
      <c r="M96" s="3"/>
      <c r="N96" s="3"/>
      <c r="P96" s="56"/>
    </row>
    <row r="97" spans="1:16" x14ac:dyDescent="0.25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57"/>
      <c r="M97" s="3"/>
      <c r="N97" s="58"/>
      <c r="P97" s="56"/>
    </row>
    <row r="98" spans="1:16" x14ac:dyDescent="0.25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57"/>
      <c r="M98" s="3"/>
      <c r="N98" s="58"/>
      <c r="P98" s="56"/>
    </row>
    <row r="99" spans="1:16" x14ac:dyDescent="0.25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57"/>
      <c r="M99" s="3"/>
      <c r="N99" s="3"/>
      <c r="P99" s="56"/>
    </row>
    <row r="100" spans="1:16" x14ac:dyDescent="0.25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58"/>
      <c r="L100" s="57"/>
      <c r="M100" s="3"/>
      <c r="N100" s="3"/>
      <c r="P100" s="56"/>
    </row>
    <row r="101" spans="1:16" x14ac:dyDescent="0.25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58"/>
      <c r="L101" s="57"/>
      <c r="M101" s="3"/>
      <c r="N101" s="3"/>
      <c r="P101" s="56"/>
    </row>
    <row r="102" spans="1:16" x14ac:dyDescent="0.25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7"/>
      <c r="M102" s="3"/>
      <c r="N102" s="3"/>
      <c r="P102" s="56"/>
    </row>
    <row r="103" spans="1:16" x14ac:dyDescent="0.25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7"/>
      <c r="M103" s="3"/>
      <c r="N103" s="3"/>
      <c r="P103" s="56"/>
    </row>
    <row r="104" spans="1:16" x14ac:dyDescent="0.25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7"/>
      <c r="M104" s="3"/>
      <c r="N104" s="3"/>
      <c r="P104" s="56"/>
    </row>
    <row r="105" spans="1:16" x14ac:dyDescent="0.25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7"/>
      <c r="M105" s="3"/>
      <c r="N105" s="3"/>
      <c r="P105" s="78"/>
    </row>
    <row r="106" spans="1:16" x14ac:dyDescent="0.25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7"/>
      <c r="M106" s="3"/>
      <c r="N106" s="3"/>
      <c r="P106" s="78"/>
    </row>
    <row r="107" spans="1:16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11"/>
    </row>
    <row r="108" spans="1:16" ht="14.4" x14ac:dyDescent="0.3">
      <c r="D108" s="157"/>
      <c r="E108" s="157"/>
      <c r="F108" s="157"/>
      <c r="H108" s="1"/>
      <c r="K108" s="11"/>
    </row>
    <row r="109" spans="1:16" x14ac:dyDescent="0.25">
      <c r="E109" s="21"/>
      <c r="F109" s="3"/>
      <c r="I109" s="21"/>
      <c r="J109" s="3"/>
      <c r="K109" s="11"/>
    </row>
    <row r="110" spans="1:16" x14ac:dyDescent="0.25">
      <c r="E110" s="21"/>
      <c r="F110" s="3"/>
      <c r="I110" s="21"/>
      <c r="J110" s="3"/>
      <c r="K110" s="11"/>
    </row>
    <row r="111" spans="1:16" x14ac:dyDescent="0.25">
      <c r="E111" s="21"/>
      <c r="F111" s="3"/>
      <c r="I111" s="21"/>
      <c r="J111" s="3"/>
      <c r="K111" s="11"/>
    </row>
    <row r="112" spans="1:16" x14ac:dyDescent="0.25">
      <c r="A112" s="10"/>
      <c r="B112" s="10"/>
      <c r="I112" s="11"/>
      <c r="K112" s="11"/>
    </row>
  </sheetData>
  <sortState xmlns:xlrd2="http://schemas.microsoft.com/office/spreadsheetml/2017/richdata2" ref="A6:N35">
    <sortCondition ref="M6:M35"/>
  </sortState>
  <mergeCells count="3">
    <mergeCell ref="B1:N1"/>
    <mergeCell ref="P15:S15"/>
    <mergeCell ref="D108:F10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5"/>
  <sheetViews>
    <sheetView zoomScale="75" zoomScaleNormal="75" workbookViewId="0">
      <selection activeCell="I27" sqref="I27"/>
    </sheetView>
  </sheetViews>
  <sheetFormatPr defaultColWidth="11.5546875" defaultRowHeight="13.2" x14ac:dyDescent="0.25"/>
  <cols>
    <col min="1" max="1" width="16.33203125" customWidth="1"/>
    <col min="2" max="2" width="6.88671875" customWidth="1"/>
    <col min="3" max="3" width="7.77734375" customWidth="1"/>
    <col min="4" max="4" width="16" customWidth="1"/>
    <col min="5" max="5" width="6.77734375" customWidth="1"/>
    <col min="6" max="6" width="8.109375" customWidth="1"/>
    <col min="7" max="7" width="15.5546875" customWidth="1"/>
    <col min="8" max="8" width="7.109375" customWidth="1"/>
    <col min="9" max="9" width="9.109375" customWidth="1"/>
    <col min="10" max="10" width="16" customWidth="1"/>
    <col min="11" max="11" width="11.88671875" customWidth="1"/>
    <col min="12" max="12" width="7.5546875" customWidth="1"/>
    <col min="13" max="13" width="14.5546875" customWidth="1"/>
    <col min="14" max="14" width="8" customWidth="1"/>
    <col min="15" max="15" width="3.44140625" customWidth="1"/>
    <col min="16" max="16" width="15.21875" customWidth="1"/>
    <col min="17" max="17" width="5.44140625" customWidth="1"/>
    <col min="18" max="18" width="3" customWidth="1"/>
    <col min="19" max="19" width="14.88671875" customWidth="1"/>
    <col min="20" max="20" width="5.109375" customWidth="1"/>
    <col min="21" max="21" width="3.33203125" customWidth="1"/>
    <col min="22" max="22" width="15.33203125" customWidth="1"/>
    <col min="23" max="23" width="6.109375" customWidth="1"/>
    <col min="24" max="24" width="9.21875" customWidth="1"/>
    <col min="25" max="25" width="5.6640625" customWidth="1"/>
    <col min="26" max="26" width="11" customWidth="1"/>
    <col min="27" max="27" width="7.77734375" customWidth="1"/>
    <col min="28" max="28" width="9.5546875" customWidth="1"/>
    <col min="29" max="29" width="8.109375" customWidth="1"/>
  </cols>
  <sheetData>
    <row r="1" spans="1:33" ht="14.4" x14ac:dyDescent="0.3">
      <c r="A1" s="6"/>
      <c r="B1" s="154" t="s">
        <v>95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33" x14ac:dyDescent="0.25">
      <c r="A2" s="6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26</v>
      </c>
    </row>
    <row r="3" spans="1:33" x14ac:dyDescent="0.25">
      <c r="A3" s="8" t="s">
        <v>25</v>
      </c>
      <c r="B3" s="9">
        <v>45323</v>
      </c>
      <c r="C3" s="9">
        <v>45352</v>
      </c>
      <c r="D3" s="9">
        <v>45021</v>
      </c>
      <c r="E3" s="9">
        <v>45415</v>
      </c>
      <c r="F3" s="9">
        <v>45444</v>
      </c>
      <c r="G3" s="9">
        <v>45479</v>
      </c>
      <c r="H3" s="9">
        <v>45507</v>
      </c>
      <c r="I3" s="9">
        <v>45556</v>
      </c>
      <c r="J3" s="7"/>
      <c r="K3" s="7" t="s">
        <v>26</v>
      </c>
      <c r="L3" s="7"/>
      <c r="M3" s="7"/>
      <c r="N3" s="7"/>
      <c r="R3" s="10"/>
      <c r="S3" s="11"/>
      <c r="T3" s="10"/>
      <c r="U3" s="10"/>
      <c r="V3" s="1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R4" s="10"/>
      <c r="S4" s="11"/>
      <c r="T4" s="10"/>
      <c r="U4" s="10"/>
      <c r="V4" s="11"/>
      <c r="W4" s="10"/>
    </row>
    <row r="5" spans="1:33" x14ac:dyDescent="0.25">
      <c r="A5" s="11" t="s">
        <v>29</v>
      </c>
      <c r="B5" s="101">
        <v>1</v>
      </c>
      <c r="C5" s="101">
        <v>1</v>
      </c>
      <c r="D5" s="110">
        <f>($B$25)+1</f>
        <v>17</v>
      </c>
      <c r="E5" s="101">
        <v>1</v>
      </c>
      <c r="F5" s="7">
        <v>1</v>
      </c>
      <c r="G5" s="101">
        <v>1</v>
      </c>
      <c r="H5" s="110">
        <v>3</v>
      </c>
      <c r="I5" s="7">
        <v>1</v>
      </c>
      <c r="J5" s="7">
        <f>SUM(B5:I5)</f>
        <v>26</v>
      </c>
      <c r="K5" s="132">
        <f>RANK(J5,J$5:J$20,1)</f>
        <v>1</v>
      </c>
      <c r="L5" s="60">
        <v>20</v>
      </c>
      <c r="M5" s="7">
        <f>J5-L5</f>
        <v>6</v>
      </c>
      <c r="N5" s="113">
        <f>RANK(M5,M$5:M$20,1)</f>
        <v>1</v>
      </c>
      <c r="R5" s="10"/>
      <c r="S5" s="11"/>
      <c r="T5" s="10"/>
      <c r="U5" s="10"/>
      <c r="V5" s="11"/>
      <c r="W5" s="10"/>
    </row>
    <row r="6" spans="1:33" x14ac:dyDescent="0.25">
      <c r="A6" s="21" t="s">
        <v>68</v>
      </c>
      <c r="B6" s="110">
        <v>9</v>
      </c>
      <c r="C6" s="101">
        <v>4</v>
      </c>
      <c r="D6" s="101">
        <v>4</v>
      </c>
      <c r="E6" s="101">
        <v>2</v>
      </c>
      <c r="F6" s="101">
        <v>2</v>
      </c>
      <c r="G6" s="110">
        <f>($B$25)+1</f>
        <v>17</v>
      </c>
      <c r="H6" s="103">
        <v>1</v>
      </c>
      <c r="I6" s="101">
        <v>2</v>
      </c>
      <c r="J6" s="7">
        <f>SUM(B6:I6)</f>
        <v>41</v>
      </c>
      <c r="K6" s="132">
        <f>RANK(J6,J$5:J$20,1)</f>
        <v>2</v>
      </c>
      <c r="L6" s="60">
        <v>26</v>
      </c>
      <c r="M6" s="7">
        <f>J6-L6</f>
        <v>15</v>
      </c>
      <c r="N6" s="113">
        <f>RANK(M6,M$5:M$20,1)</f>
        <v>2</v>
      </c>
      <c r="R6" s="10"/>
      <c r="S6" s="11"/>
      <c r="T6" s="10"/>
      <c r="U6" s="10"/>
      <c r="V6" s="11"/>
      <c r="W6" s="10"/>
    </row>
    <row r="7" spans="1:33" x14ac:dyDescent="0.25">
      <c r="A7" s="21" t="s">
        <v>74</v>
      </c>
      <c r="B7" s="101">
        <v>5</v>
      </c>
      <c r="C7" s="110">
        <f>($B$25)+1</f>
        <v>17</v>
      </c>
      <c r="D7" s="101">
        <v>3</v>
      </c>
      <c r="E7" s="101">
        <v>6</v>
      </c>
      <c r="F7" s="101">
        <v>4</v>
      </c>
      <c r="G7" s="101">
        <v>3</v>
      </c>
      <c r="H7" s="110">
        <f>($B$25)+1</f>
        <v>17</v>
      </c>
      <c r="I7" s="101">
        <v>3</v>
      </c>
      <c r="J7" s="7">
        <f>SUM(B7:I7)</f>
        <v>58</v>
      </c>
      <c r="K7" s="132">
        <f>RANK(J7,J$5:J$20,1)</f>
        <v>5</v>
      </c>
      <c r="L7" s="60">
        <v>34</v>
      </c>
      <c r="M7" s="7">
        <f>J7-L7</f>
        <v>24</v>
      </c>
      <c r="N7" s="113">
        <f>RANK(M7,M$5:M$20,1)</f>
        <v>3</v>
      </c>
      <c r="R7" s="10"/>
      <c r="S7" s="11"/>
      <c r="T7" s="10"/>
      <c r="U7" s="10"/>
      <c r="V7" s="11"/>
      <c r="W7" s="10"/>
    </row>
    <row r="8" spans="1:33" ht="14.4" x14ac:dyDescent="0.25">
      <c r="A8" s="21" t="s">
        <v>70</v>
      </c>
      <c r="B8" s="101">
        <v>4</v>
      </c>
      <c r="C8" s="110">
        <v>6</v>
      </c>
      <c r="D8" s="101">
        <v>5</v>
      </c>
      <c r="E8" s="101">
        <v>4</v>
      </c>
      <c r="F8" s="101">
        <v>5</v>
      </c>
      <c r="G8" s="101">
        <v>2</v>
      </c>
      <c r="H8" s="110">
        <f>($B$25)+1</f>
        <v>17</v>
      </c>
      <c r="I8" s="101">
        <v>6</v>
      </c>
      <c r="J8" s="7">
        <f>SUM(B8:I8)</f>
        <v>49</v>
      </c>
      <c r="K8" s="113">
        <f>RANK(J8,J$5:J$20,1)</f>
        <v>3</v>
      </c>
      <c r="L8" s="60">
        <v>23</v>
      </c>
      <c r="M8" s="7">
        <f>J8-L8</f>
        <v>26</v>
      </c>
      <c r="N8" s="7">
        <f>RANK(M8,M$5:M$20,1)</f>
        <v>4</v>
      </c>
      <c r="P8" s="158" t="s">
        <v>96</v>
      </c>
      <c r="Q8" s="158"/>
      <c r="R8" s="158"/>
      <c r="S8" s="158"/>
      <c r="T8" s="10"/>
      <c r="U8" s="10"/>
      <c r="V8" s="11"/>
      <c r="W8" s="10"/>
    </row>
    <row r="9" spans="1:33" x14ac:dyDescent="0.25">
      <c r="A9" s="21" t="s">
        <v>66</v>
      </c>
      <c r="B9" s="110">
        <v>7</v>
      </c>
      <c r="C9" s="101">
        <v>3</v>
      </c>
      <c r="D9" s="110">
        <f>($B$25)+1</f>
        <v>17</v>
      </c>
      <c r="E9" s="106">
        <f>ROUND((($B9+$C9+$D9+$F9+$G9+$I9)/6),0)</f>
        <v>6</v>
      </c>
      <c r="F9" s="101">
        <v>3</v>
      </c>
      <c r="G9" s="101">
        <v>4</v>
      </c>
      <c r="H9" s="106">
        <f>ROUND((($B9+$C9+$D9+$F9+$G9+$I9)/6),0)</f>
        <v>6</v>
      </c>
      <c r="I9" s="101">
        <v>4</v>
      </c>
      <c r="J9" s="7">
        <f>SUM(B9:I9)</f>
        <v>50</v>
      </c>
      <c r="K9" s="113">
        <f>RANK(J9,J$5:J$20,1)</f>
        <v>4</v>
      </c>
      <c r="L9" s="60">
        <v>24</v>
      </c>
      <c r="M9" s="7">
        <f>J9-L9</f>
        <v>26</v>
      </c>
      <c r="N9" s="7">
        <f>RANK(M9,M$5:M$20,1)</f>
        <v>4</v>
      </c>
      <c r="P9" s="20" t="s">
        <v>35</v>
      </c>
      <c r="Q9" s="159" t="s">
        <v>29</v>
      </c>
      <c r="R9" s="160"/>
      <c r="S9" s="161"/>
      <c r="T9" s="10"/>
      <c r="U9" s="10"/>
      <c r="V9" s="11"/>
      <c r="W9" s="10"/>
    </row>
    <row r="10" spans="1:33" x14ac:dyDescent="0.25">
      <c r="A10" s="21" t="s">
        <v>38</v>
      </c>
      <c r="B10" s="101">
        <v>10</v>
      </c>
      <c r="C10" s="101">
        <v>8</v>
      </c>
      <c r="D10" s="109">
        <f>($B$25)+1</f>
        <v>17</v>
      </c>
      <c r="E10" s="101">
        <v>8</v>
      </c>
      <c r="F10" s="101">
        <v>8</v>
      </c>
      <c r="G10" s="101">
        <v>5</v>
      </c>
      <c r="H10" s="106">
        <f>ROUND(((B10+C10+D10+E10+F10+G10+I10)/7),0)</f>
        <v>9</v>
      </c>
      <c r="I10" s="101">
        <v>5</v>
      </c>
      <c r="J10" s="7">
        <f>SUM(B10:I10)</f>
        <v>70</v>
      </c>
      <c r="K10" s="113">
        <f>RANK(J10,J$5:J$20,1)</f>
        <v>6</v>
      </c>
      <c r="L10" s="60">
        <v>27</v>
      </c>
      <c r="M10" s="7">
        <f>J10-L10</f>
        <v>43</v>
      </c>
      <c r="N10" s="7">
        <f>RANK(M10,M$5:M$20,1)</f>
        <v>6</v>
      </c>
      <c r="P10" s="112" t="s">
        <v>37</v>
      </c>
      <c r="Q10" s="160" t="s">
        <v>68</v>
      </c>
      <c r="R10" s="160"/>
      <c r="S10" s="161"/>
      <c r="T10" s="10"/>
      <c r="U10" s="10"/>
      <c r="V10" s="11"/>
      <c r="W10" s="10"/>
    </row>
    <row r="11" spans="1:33" x14ac:dyDescent="0.25">
      <c r="A11" s="21" t="s">
        <v>67</v>
      </c>
      <c r="B11" s="101">
        <v>3</v>
      </c>
      <c r="C11" s="110">
        <f>($B$25)+1</f>
        <v>17</v>
      </c>
      <c r="D11" s="106">
        <f>ROUND((($B11+$C11+$E11+$F11+$H11+$I11)/6),0)</f>
        <v>10</v>
      </c>
      <c r="E11" s="101">
        <v>5</v>
      </c>
      <c r="F11" s="110">
        <f>($B$25)+1</f>
        <v>17</v>
      </c>
      <c r="G11" s="106">
        <f>ROUND((($B11+$C11+$E11+$F11+$H11+$I11)/6),0)</f>
        <v>10</v>
      </c>
      <c r="H11" s="101">
        <v>2</v>
      </c>
      <c r="I11" s="109">
        <f>($B$25)+1</f>
        <v>17</v>
      </c>
      <c r="J11" s="7">
        <f>SUM(B11:I11)</f>
        <v>81</v>
      </c>
      <c r="K11" s="7">
        <f>RANK(J11,J$5:J$20,1)</f>
        <v>7</v>
      </c>
      <c r="L11" s="60">
        <v>34</v>
      </c>
      <c r="M11" s="7">
        <f>J11-L11</f>
        <v>47</v>
      </c>
      <c r="N11" s="7">
        <f>RANK(M11,M$5:M$20,1)</f>
        <v>7</v>
      </c>
      <c r="P11" s="23" t="s">
        <v>39</v>
      </c>
      <c r="Q11" s="162" t="s">
        <v>74</v>
      </c>
      <c r="R11" s="163"/>
      <c r="S11" s="164"/>
      <c r="T11" s="10"/>
      <c r="U11" s="10"/>
      <c r="V11" s="11"/>
      <c r="W11" s="10"/>
    </row>
    <row r="12" spans="1:33" x14ac:dyDescent="0.25">
      <c r="A12" s="21" t="s">
        <v>97</v>
      </c>
      <c r="B12" s="109">
        <f>($B$25)+1</f>
        <v>17</v>
      </c>
      <c r="C12" s="101">
        <v>5</v>
      </c>
      <c r="D12" s="101">
        <v>6</v>
      </c>
      <c r="E12" s="101">
        <v>7</v>
      </c>
      <c r="F12" s="101">
        <v>7</v>
      </c>
      <c r="G12" s="101">
        <v>9</v>
      </c>
      <c r="H12" s="110">
        <f>($B$25)+1</f>
        <v>17</v>
      </c>
      <c r="I12" s="110">
        <f>($B$25)+1</f>
        <v>17</v>
      </c>
      <c r="J12" s="7">
        <f>SUM(B12:I12)</f>
        <v>85</v>
      </c>
      <c r="K12" s="7">
        <f>RANK(J12,J$5:J$20,1)</f>
        <v>8</v>
      </c>
      <c r="L12" s="60">
        <v>26</v>
      </c>
      <c r="M12" s="7">
        <f>J12-L12</f>
        <v>59</v>
      </c>
      <c r="N12" s="7">
        <f>RANK(M12,M$5:M$20,1)</f>
        <v>8</v>
      </c>
      <c r="R12" s="10"/>
      <c r="S12" s="11"/>
      <c r="T12" s="10"/>
      <c r="U12" s="10"/>
      <c r="V12" s="11"/>
      <c r="W12" s="10"/>
    </row>
    <row r="13" spans="1:33" x14ac:dyDescent="0.25">
      <c r="A13" s="21" t="s">
        <v>32</v>
      </c>
      <c r="B13" s="111">
        <f>ROUND((($C13+$D13+$F13+$G13+$I13)/5),0)</f>
        <v>12</v>
      </c>
      <c r="C13" s="101">
        <v>7</v>
      </c>
      <c r="D13" s="101">
        <v>1</v>
      </c>
      <c r="E13" s="111">
        <f>ROUND((($C13+$D13+$F13+$G13+$I13)/5),0)</f>
        <v>12</v>
      </c>
      <c r="F13" s="110">
        <f>($B$25)+1</f>
        <v>17</v>
      </c>
      <c r="G13" s="110">
        <f>($B$25)+1</f>
        <v>17</v>
      </c>
      <c r="H13" s="111">
        <f>ROUND((($C13+$D13+$F13+$G13+$I13)/5),0)</f>
        <v>12</v>
      </c>
      <c r="I13" s="109">
        <f>($B$25)+1</f>
        <v>17</v>
      </c>
      <c r="J13" s="7">
        <f>SUM(B13:I13)</f>
        <v>95</v>
      </c>
      <c r="K13" s="7">
        <f>RANK(J13,J$5:J$20,1)</f>
        <v>9</v>
      </c>
      <c r="L13" s="60">
        <v>34</v>
      </c>
      <c r="M13" s="7">
        <f>J13-L13</f>
        <v>61</v>
      </c>
      <c r="N13" s="7">
        <f>RANK(M13,M$5:M$20,1)</f>
        <v>9</v>
      </c>
      <c r="R13" s="10"/>
      <c r="S13" s="11"/>
      <c r="T13" s="10"/>
      <c r="U13" s="11"/>
      <c r="V13" s="10"/>
      <c r="W13" s="10"/>
    </row>
    <row r="14" spans="1:33" ht="14.4" x14ac:dyDescent="0.25">
      <c r="A14" s="21" t="s">
        <v>82</v>
      </c>
      <c r="B14" s="101">
        <v>2</v>
      </c>
      <c r="C14" s="101">
        <v>2</v>
      </c>
      <c r="D14" s="110">
        <f>($B$25)+1</f>
        <v>17</v>
      </c>
      <c r="E14" s="110">
        <f>($B$25)+1</f>
        <v>17</v>
      </c>
      <c r="F14" s="101">
        <v>6</v>
      </c>
      <c r="G14" s="109">
        <f>($B$25)+1</f>
        <v>17</v>
      </c>
      <c r="H14" s="109">
        <f>($B$25)+1</f>
        <v>17</v>
      </c>
      <c r="I14" s="109">
        <f>($B$25)+1</f>
        <v>17</v>
      </c>
      <c r="J14" s="7">
        <f>SUM(B14:I14)</f>
        <v>95</v>
      </c>
      <c r="K14" s="7">
        <f>RANK(J14,J$5:J$20,1)</f>
        <v>9</v>
      </c>
      <c r="L14" s="60">
        <v>34</v>
      </c>
      <c r="M14" s="7">
        <f>J14-L14</f>
        <v>61</v>
      </c>
      <c r="N14" s="7">
        <f>RANK(M14,M$5:M$20,1)+1</f>
        <v>10</v>
      </c>
      <c r="P14" s="158" t="s">
        <v>98</v>
      </c>
      <c r="Q14" s="158"/>
      <c r="R14" s="158"/>
      <c r="S14" s="158"/>
    </row>
    <row r="15" spans="1:33" x14ac:dyDescent="0.25">
      <c r="A15" s="21" t="s">
        <v>43</v>
      </c>
      <c r="B15" s="101">
        <v>8</v>
      </c>
      <c r="C15" s="106">
        <f>ROUND(((B15+D15+E15+F15+G15+H15+I15)/7),0)</f>
        <v>13</v>
      </c>
      <c r="D15" s="101">
        <v>2</v>
      </c>
      <c r="E15" s="110">
        <f>($B$25)+1</f>
        <v>17</v>
      </c>
      <c r="F15" s="110">
        <f>($B$25)+1</f>
        <v>17</v>
      </c>
      <c r="G15" s="101">
        <v>10</v>
      </c>
      <c r="H15" s="109">
        <f>($B$25)+1</f>
        <v>17</v>
      </c>
      <c r="I15" s="109">
        <f>($B$25)+1</f>
        <v>17</v>
      </c>
      <c r="J15" s="60">
        <f>SUM(B15:I15)</f>
        <v>101</v>
      </c>
      <c r="K15" s="7">
        <f>RANK(J15,J$5:J$20,1)</f>
        <v>11</v>
      </c>
      <c r="L15" s="60">
        <v>34</v>
      </c>
      <c r="M15" s="7">
        <f>J15-L15</f>
        <v>67</v>
      </c>
      <c r="N15" s="7">
        <f>RANK(M15,M$5:M$20,1)</f>
        <v>11</v>
      </c>
      <c r="P15" s="20" t="s">
        <v>46</v>
      </c>
      <c r="Q15" s="172" t="s">
        <v>70</v>
      </c>
      <c r="R15" s="178"/>
      <c r="S15" s="178"/>
    </row>
    <row r="16" spans="1:33" x14ac:dyDescent="0.25">
      <c r="A16" s="21" t="s">
        <v>99</v>
      </c>
      <c r="B16" s="101">
        <v>6</v>
      </c>
      <c r="C16" s="110">
        <f>($B$25)+1</f>
        <v>17</v>
      </c>
      <c r="D16" s="110">
        <f>($B$25)+1</f>
        <v>17</v>
      </c>
      <c r="E16" s="101">
        <v>3</v>
      </c>
      <c r="F16" s="109">
        <f>($B$25)+1</f>
        <v>17</v>
      </c>
      <c r="G16" s="109">
        <f>($B$25)+1</f>
        <v>17</v>
      </c>
      <c r="H16" s="109">
        <f>($B$25)+1</f>
        <v>17</v>
      </c>
      <c r="I16" s="109">
        <f>($B$25)+1</f>
        <v>17</v>
      </c>
      <c r="J16" s="7">
        <f>SUM(B16:I16)</f>
        <v>111</v>
      </c>
      <c r="K16" s="7">
        <f>RANK(J16,J$5:J$20,1)</f>
        <v>12</v>
      </c>
      <c r="L16" s="60">
        <v>34</v>
      </c>
      <c r="M16" s="7">
        <f>J16-L16</f>
        <v>77</v>
      </c>
      <c r="N16" s="7">
        <f>RANK(M16,M$5:M$20,1)</f>
        <v>12</v>
      </c>
      <c r="P16" s="112" t="s">
        <v>37</v>
      </c>
      <c r="Q16" s="179" t="s">
        <v>66</v>
      </c>
      <c r="R16" s="180"/>
      <c r="S16" s="181"/>
      <c r="T16" s="139"/>
    </row>
    <row r="17" spans="1:20" x14ac:dyDescent="0.25">
      <c r="A17" s="21" t="s">
        <v>47</v>
      </c>
      <c r="B17" s="110">
        <f>($B$25)+1</f>
        <v>17</v>
      </c>
      <c r="C17" s="136">
        <f>ROUND(((B17+D17+E17+F17+G17+H17+I17)/7),0)</f>
        <v>15</v>
      </c>
      <c r="D17" s="110">
        <f>($B$25)+1</f>
        <v>17</v>
      </c>
      <c r="E17" s="109">
        <f>($B$25)+1</f>
        <v>17</v>
      </c>
      <c r="F17" s="101">
        <v>9</v>
      </c>
      <c r="G17" s="101">
        <v>11</v>
      </c>
      <c r="H17" s="109">
        <f>($B$25)+1</f>
        <v>17</v>
      </c>
      <c r="I17" s="109">
        <f>($B$25)+1</f>
        <v>17</v>
      </c>
      <c r="J17" s="7">
        <f>SUM(B17:I17)</f>
        <v>120</v>
      </c>
      <c r="K17" s="7">
        <f>RANK(J17,J$5:J$20,1)</f>
        <v>13</v>
      </c>
      <c r="L17" s="60">
        <v>34</v>
      </c>
      <c r="M17" s="7">
        <f>J17-L17</f>
        <v>86</v>
      </c>
      <c r="N17" s="7">
        <f>RANK(M17,M$5:M$20,1)</f>
        <v>13</v>
      </c>
      <c r="P17" s="23" t="s">
        <v>39</v>
      </c>
      <c r="Q17" s="182" t="s">
        <v>38</v>
      </c>
      <c r="R17" s="182"/>
      <c r="S17" s="182"/>
      <c r="T17" s="139"/>
    </row>
    <row r="18" spans="1:20" x14ac:dyDescent="0.25">
      <c r="A18" s="21" t="s">
        <v>77</v>
      </c>
      <c r="B18" s="110">
        <f>($B$25)+1</f>
        <v>17</v>
      </c>
      <c r="C18" s="106">
        <f>ROUND(((B18+D18+E18+F18+G18+H18+I18)/7),0)</f>
        <v>15</v>
      </c>
      <c r="D18" s="110">
        <f>($B$25)+1</f>
        <v>17</v>
      </c>
      <c r="E18" s="109">
        <f>($B$25)+1</f>
        <v>17</v>
      </c>
      <c r="F18" s="109">
        <f>($B$25)+1</f>
        <v>17</v>
      </c>
      <c r="G18" s="101">
        <v>6</v>
      </c>
      <c r="H18" s="109">
        <f>($B$25)+1</f>
        <v>17</v>
      </c>
      <c r="I18" s="109">
        <f>($B$25)+1</f>
        <v>17</v>
      </c>
      <c r="J18" s="7">
        <f>SUM(B18:I18)</f>
        <v>123</v>
      </c>
      <c r="K18" s="7">
        <f>RANK(J18,J$5:J$20,1)</f>
        <v>14</v>
      </c>
      <c r="L18" s="60">
        <v>34</v>
      </c>
      <c r="M18" s="7">
        <f>J18-L18</f>
        <v>89</v>
      </c>
      <c r="N18" s="7">
        <f>RANK(M18,M$5:M$20,1)+1</f>
        <v>15</v>
      </c>
    </row>
    <row r="19" spans="1:20" x14ac:dyDescent="0.25">
      <c r="A19" s="21" t="s">
        <v>36</v>
      </c>
      <c r="B19" s="110">
        <f>($B$25)+1</f>
        <v>17</v>
      </c>
      <c r="C19" s="110">
        <f>($B$25)+1</f>
        <v>17</v>
      </c>
      <c r="D19" s="136">
        <f>ROUND(((B19+C19+E19+F19+G19+H19+I19)/7),0)</f>
        <v>16</v>
      </c>
      <c r="E19" s="109">
        <f>($B$25)+1</f>
        <v>17</v>
      </c>
      <c r="F19" s="109">
        <f>($B$25)+1</f>
        <v>17</v>
      </c>
      <c r="G19" s="101">
        <v>7</v>
      </c>
      <c r="H19" s="109">
        <f>($B$25)+1</f>
        <v>17</v>
      </c>
      <c r="I19" s="109">
        <f>($B$25)+1</f>
        <v>17</v>
      </c>
      <c r="J19" s="7">
        <f>SUM(B19:I19)</f>
        <v>125</v>
      </c>
      <c r="K19" s="7">
        <f>RANK(J19,J$5:J$20,1)</f>
        <v>15</v>
      </c>
      <c r="L19" s="60">
        <v>34</v>
      </c>
      <c r="M19" s="7">
        <f>J19-L19</f>
        <v>91</v>
      </c>
      <c r="N19" s="7">
        <f>RANK(M19,M$5:M$20,1)</f>
        <v>15</v>
      </c>
    </row>
    <row r="20" spans="1:20" x14ac:dyDescent="0.25">
      <c r="A20" s="21" t="s">
        <v>193</v>
      </c>
      <c r="B20" s="110">
        <f>($B$25)+1</f>
        <v>17</v>
      </c>
      <c r="C20" s="110">
        <f>($B$25)+1</f>
        <v>17</v>
      </c>
      <c r="D20" s="109">
        <f>($B$25)+1</f>
        <v>17</v>
      </c>
      <c r="E20" s="109">
        <f>($B$25)+1</f>
        <v>17</v>
      </c>
      <c r="F20" s="109">
        <f>($B$25)+1</f>
        <v>17</v>
      </c>
      <c r="G20" s="101">
        <v>8</v>
      </c>
      <c r="H20" s="109">
        <f>($B$25)+1</f>
        <v>17</v>
      </c>
      <c r="I20" s="109">
        <f>($B$25)+1</f>
        <v>17</v>
      </c>
      <c r="J20" s="60">
        <f>SUM(B20:I20)</f>
        <v>127</v>
      </c>
      <c r="K20" s="7">
        <f>RANK(J20,J$5:J$20,1)</f>
        <v>16</v>
      </c>
      <c r="L20" s="60">
        <v>34</v>
      </c>
      <c r="M20" s="7">
        <f>J20-L20</f>
        <v>93</v>
      </c>
      <c r="N20" s="7">
        <f>RANK(M20,M$5:M$20,1)</f>
        <v>16</v>
      </c>
    </row>
    <row r="21" spans="1:20" x14ac:dyDescent="0.25">
      <c r="A21" s="79" t="s">
        <v>100</v>
      </c>
      <c r="B21" s="29">
        <v>2</v>
      </c>
      <c r="C21" s="100">
        <v>1</v>
      </c>
      <c r="D21" s="100">
        <v>1</v>
      </c>
      <c r="E21" s="29"/>
      <c r="F21" s="29">
        <v>2</v>
      </c>
      <c r="G21" s="29">
        <v>4</v>
      </c>
      <c r="H21" s="100">
        <v>1</v>
      </c>
      <c r="I21" s="66"/>
      <c r="J21" s="29"/>
      <c r="K21" s="80"/>
      <c r="L21" s="81"/>
      <c r="M21" s="29"/>
      <c r="N21" s="29"/>
    </row>
    <row r="22" spans="1:20" x14ac:dyDescent="0.25">
      <c r="A22" s="79" t="s">
        <v>101</v>
      </c>
      <c r="B22" s="29">
        <v>1</v>
      </c>
      <c r="C22" s="29"/>
      <c r="D22" s="29"/>
      <c r="E22" s="29">
        <v>1</v>
      </c>
      <c r="F22" s="29"/>
      <c r="G22" s="29">
        <v>3</v>
      </c>
      <c r="H22" s="66"/>
      <c r="I22" s="100">
        <v>2</v>
      </c>
      <c r="J22" s="29"/>
      <c r="K22" s="82"/>
      <c r="L22" s="81"/>
      <c r="M22" s="29"/>
      <c r="N22" s="29"/>
    </row>
    <row r="23" spans="1:20" x14ac:dyDescent="0.25">
      <c r="A23" s="79" t="s">
        <v>192</v>
      </c>
      <c r="B23" s="29"/>
      <c r="C23" s="29"/>
      <c r="D23" s="29"/>
      <c r="E23" s="29"/>
      <c r="F23" s="29"/>
      <c r="G23" s="29">
        <v>1</v>
      </c>
      <c r="H23" s="66"/>
      <c r="I23" s="29"/>
      <c r="J23" s="29"/>
      <c r="K23" s="29"/>
      <c r="L23" s="81"/>
      <c r="M23" s="29"/>
      <c r="N23" s="29"/>
    </row>
    <row r="24" spans="1:20" x14ac:dyDescent="0.25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57"/>
      <c r="M24" s="3"/>
      <c r="N24" s="3"/>
    </row>
    <row r="25" spans="1:20" x14ac:dyDescent="0.25">
      <c r="A25" t="s">
        <v>52</v>
      </c>
      <c r="B25" s="3">
        <f>COUNTA(A5:A20)</f>
        <v>16</v>
      </c>
      <c r="C25" s="3"/>
      <c r="D25" s="3"/>
      <c r="E25" s="3"/>
      <c r="F25" s="3"/>
      <c r="G25" s="3"/>
      <c r="H25" s="3"/>
      <c r="I25" s="3"/>
      <c r="J25" s="3"/>
      <c r="K25" s="11"/>
    </row>
    <row r="26" spans="1:20" x14ac:dyDescent="0.25">
      <c r="A26" s="6" t="s">
        <v>53</v>
      </c>
      <c r="B26" s="6"/>
    </row>
    <row r="27" spans="1:20" ht="13.65" customHeight="1" x14ac:dyDescent="0.25">
      <c r="A27" s="6" t="s">
        <v>54</v>
      </c>
      <c r="B27" s="102"/>
      <c r="D27" s="33">
        <v>21</v>
      </c>
      <c r="E27" t="s">
        <v>55</v>
      </c>
    </row>
    <row r="28" spans="1:20" ht="13.65" customHeight="1" x14ac:dyDescent="0.25">
      <c r="A28" s="6" t="s">
        <v>56</v>
      </c>
      <c r="B28" s="83"/>
    </row>
    <row r="29" spans="1:20" ht="13.65" customHeight="1" x14ac:dyDescent="0.25">
      <c r="A29" s="6" t="s">
        <v>57</v>
      </c>
      <c r="B29" s="35"/>
    </row>
    <row r="30" spans="1:20" x14ac:dyDescent="0.25">
      <c r="A30" s="36" t="s">
        <v>58</v>
      </c>
      <c r="B30" s="107"/>
      <c r="C30" s="137" t="s">
        <v>229</v>
      </c>
      <c r="D30" s="138"/>
      <c r="E30" s="138"/>
      <c r="I30" s="11"/>
      <c r="K30" s="11"/>
    </row>
    <row r="31" spans="1:20" x14ac:dyDescent="0.25">
      <c r="A31" s="36" t="s">
        <v>59</v>
      </c>
      <c r="B31" s="108"/>
      <c r="I31" s="11"/>
      <c r="K31" s="11"/>
    </row>
    <row r="32" spans="1:20" x14ac:dyDescent="0.25">
      <c r="A32" s="36" t="s">
        <v>60</v>
      </c>
      <c r="B32" s="68"/>
      <c r="I32" s="11"/>
      <c r="K32" s="11"/>
    </row>
    <row r="33" spans="1:28" x14ac:dyDescent="0.25">
      <c r="A33" s="49" t="s">
        <v>64</v>
      </c>
      <c r="D33" s="49" t="s">
        <v>62</v>
      </c>
      <c r="G33" s="49" t="s">
        <v>65</v>
      </c>
      <c r="I33" s="11"/>
      <c r="J33" s="49" t="s">
        <v>64</v>
      </c>
      <c r="K33" s="11"/>
      <c r="M33" s="49" t="s">
        <v>63</v>
      </c>
      <c r="P33" s="49" t="s">
        <v>65</v>
      </c>
      <c r="S33" s="49" t="s">
        <v>64</v>
      </c>
      <c r="V33" s="49" t="s">
        <v>63</v>
      </c>
    </row>
    <row r="34" spans="1:28" x14ac:dyDescent="0.25">
      <c r="A34" s="40" t="s">
        <v>102</v>
      </c>
      <c r="B34" s="19"/>
      <c r="D34" s="40" t="s">
        <v>103</v>
      </c>
      <c r="E34" s="69"/>
      <c r="G34" s="40" t="s">
        <v>104</v>
      </c>
      <c r="H34" s="69"/>
      <c r="J34" s="40" t="s">
        <v>105</v>
      </c>
      <c r="K34" s="69"/>
      <c r="M34" s="40" t="s">
        <v>106</v>
      </c>
      <c r="N34" s="69"/>
      <c r="P34" s="40" t="s">
        <v>107</v>
      </c>
      <c r="Q34" s="69"/>
      <c r="S34" s="40" t="s">
        <v>108</v>
      </c>
      <c r="T34" s="69"/>
      <c r="V34" s="40" t="s">
        <v>109</v>
      </c>
      <c r="W34" s="69"/>
    </row>
    <row r="35" spans="1:28" ht="14.4" x14ac:dyDescent="0.3">
      <c r="A35" s="97">
        <v>45689</v>
      </c>
      <c r="B35" s="75"/>
      <c r="C35" s="49"/>
      <c r="D35" s="97">
        <v>45717</v>
      </c>
      <c r="E35" s="77"/>
      <c r="F35" s="49"/>
      <c r="G35" s="84">
        <v>45752</v>
      </c>
      <c r="H35" s="77"/>
      <c r="I35" s="49"/>
      <c r="J35" s="85" t="s">
        <v>172</v>
      </c>
      <c r="K35" s="64"/>
      <c r="L35" s="49"/>
      <c r="M35" s="97">
        <v>45815</v>
      </c>
      <c r="N35" s="77"/>
      <c r="P35" s="97">
        <v>45843</v>
      </c>
      <c r="Q35" s="77"/>
      <c r="R35" s="49"/>
      <c r="S35" s="97">
        <v>45906</v>
      </c>
      <c r="T35" s="77"/>
      <c r="V35" s="97">
        <v>45934</v>
      </c>
      <c r="W35" s="77"/>
    </row>
    <row r="36" spans="1:28" ht="13.8" thickBot="1" x14ac:dyDescent="0.3">
      <c r="A36" s="98" t="s">
        <v>121</v>
      </c>
      <c r="B36" s="77">
        <v>1</v>
      </c>
      <c r="D36" s="98" t="s">
        <v>153</v>
      </c>
      <c r="E36" s="77">
        <v>1</v>
      </c>
      <c r="G36" s="98" t="s">
        <v>153</v>
      </c>
      <c r="H36" s="43">
        <v>1</v>
      </c>
      <c r="J36" s="98" t="s">
        <v>121</v>
      </c>
      <c r="K36" s="77">
        <v>1</v>
      </c>
      <c r="M36" s="98" t="s">
        <v>146</v>
      </c>
      <c r="N36" s="77">
        <v>1</v>
      </c>
      <c r="P36" s="98" t="s">
        <v>177</v>
      </c>
      <c r="Q36" s="77">
        <v>1</v>
      </c>
      <c r="S36" s="98" t="s">
        <v>153</v>
      </c>
      <c r="T36" s="77">
        <v>1</v>
      </c>
      <c r="V36" s="98" t="s">
        <v>146</v>
      </c>
      <c r="W36" s="77">
        <v>1</v>
      </c>
      <c r="X36" s="10"/>
      <c r="Y36" s="10"/>
      <c r="Z36" s="10"/>
      <c r="AA36" s="10"/>
      <c r="AB36" s="10"/>
    </row>
    <row r="37" spans="1:28" ht="13.8" thickBot="1" x14ac:dyDescent="0.3">
      <c r="A37" s="98" t="s">
        <v>122</v>
      </c>
      <c r="B37" s="77">
        <v>2</v>
      </c>
      <c r="D37" s="98" t="s">
        <v>146</v>
      </c>
      <c r="E37" s="77">
        <v>2</v>
      </c>
      <c r="G37" s="98" t="s">
        <v>155</v>
      </c>
      <c r="H37" s="43">
        <v>2</v>
      </c>
      <c r="J37" s="98" t="s">
        <v>146</v>
      </c>
      <c r="K37" s="77">
        <v>2</v>
      </c>
      <c r="M37" s="98" t="s">
        <v>153</v>
      </c>
      <c r="N37" s="77">
        <v>2</v>
      </c>
      <c r="P37" s="98" t="s">
        <v>146</v>
      </c>
      <c r="Q37" s="77">
        <v>2</v>
      </c>
      <c r="S37" s="98" t="s">
        <v>129</v>
      </c>
      <c r="T37" s="77">
        <v>2</v>
      </c>
      <c r="V37" s="98" t="s">
        <v>121</v>
      </c>
      <c r="W37" s="77">
        <v>2</v>
      </c>
      <c r="X37" s="10"/>
      <c r="Y37" s="10"/>
      <c r="Z37" s="10"/>
      <c r="AA37" s="10"/>
      <c r="AB37" s="10"/>
    </row>
    <row r="38" spans="1:28" ht="13.8" thickBot="1" x14ac:dyDescent="0.3">
      <c r="A38" s="98" t="s">
        <v>123</v>
      </c>
      <c r="B38" s="77">
        <v>3</v>
      </c>
      <c r="D38" s="98" t="s">
        <v>82</v>
      </c>
      <c r="E38" s="77">
        <v>3</v>
      </c>
      <c r="G38" s="98" t="s">
        <v>161</v>
      </c>
      <c r="H38" s="43">
        <v>3</v>
      </c>
      <c r="J38" s="98" t="s">
        <v>129</v>
      </c>
      <c r="K38" s="77">
        <v>3</v>
      </c>
      <c r="M38" s="98" t="s">
        <v>129</v>
      </c>
      <c r="N38" s="77">
        <v>3</v>
      </c>
      <c r="P38" s="98" t="s">
        <v>121</v>
      </c>
      <c r="Q38" s="77">
        <v>3</v>
      </c>
      <c r="S38" s="98" t="s">
        <v>148</v>
      </c>
      <c r="T38" s="77">
        <v>3</v>
      </c>
      <c r="V38" s="98" t="s">
        <v>129</v>
      </c>
      <c r="W38" s="77">
        <v>3</v>
      </c>
      <c r="X38" s="10"/>
      <c r="Y38" s="10"/>
      <c r="Z38" s="10"/>
      <c r="AA38" s="10"/>
      <c r="AB38" s="10"/>
    </row>
    <row r="39" spans="1:28" ht="13.8" thickBot="1" x14ac:dyDescent="0.3">
      <c r="A39" s="98" t="s">
        <v>82</v>
      </c>
      <c r="B39" s="77">
        <v>4</v>
      </c>
      <c r="D39" s="98" t="s">
        <v>154</v>
      </c>
      <c r="E39" s="77">
        <v>4</v>
      </c>
      <c r="G39" s="98" t="s">
        <v>125</v>
      </c>
      <c r="H39" s="43">
        <v>4</v>
      </c>
      <c r="J39" s="98" t="s">
        <v>147</v>
      </c>
      <c r="K39" s="77">
        <v>4</v>
      </c>
      <c r="M39" s="98" t="s">
        <v>154</v>
      </c>
      <c r="N39" s="77">
        <v>4</v>
      </c>
      <c r="P39" s="98" t="s">
        <v>153</v>
      </c>
      <c r="Q39" s="77">
        <v>4</v>
      </c>
      <c r="S39" s="99" t="s">
        <v>146</v>
      </c>
      <c r="T39" s="76">
        <v>4</v>
      </c>
      <c r="V39" s="98" t="s">
        <v>125</v>
      </c>
      <c r="W39" s="77">
        <v>4</v>
      </c>
      <c r="X39" s="10"/>
      <c r="Y39" s="10"/>
      <c r="Z39" s="10"/>
      <c r="AA39" s="10"/>
      <c r="AB39" s="10"/>
    </row>
    <row r="40" spans="1:28" ht="13.8" thickBot="1" x14ac:dyDescent="0.3">
      <c r="A40" s="98" t="s">
        <v>124</v>
      </c>
      <c r="B40" s="77">
        <v>5</v>
      </c>
      <c r="D40" s="98" t="s">
        <v>129</v>
      </c>
      <c r="E40" s="77">
        <v>5</v>
      </c>
      <c r="G40" s="98" t="s">
        <v>129</v>
      </c>
      <c r="H40" s="43">
        <v>5</v>
      </c>
      <c r="J40" s="98" t="s">
        <v>144</v>
      </c>
      <c r="K40" s="77">
        <v>5</v>
      </c>
      <c r="M40" s="98" t="s">
        <v>125</v>
      </c>
      <c r="N40" s="77">
        <v>5</v>
      </c>
      <c r="P40" s="98" t="s">
        <v>144</v>
      </c>
      <c r="Q40" s="77">
        <v>5</v>
      </c>
      <c r="S40" s="21"/>
      <c r="T40" s="3"/>
      <c r="V40" s="98" t="s">
        <v>154</v>
      </c>
      <c r="W40" s="77">
        <v>5</v>
      </c>
      <c r="X40" s="10"/>
      <c r="Y40" s="10"/>
      <c r="Z40" s="10"/>
      <c r="AA40" s="10"/>
      <c r="AB40" s="10"/>
    </row>
    <row r="41" spans="1:28" ht="13.8" thickBot="1" x14ac:dyDescent="0.3">
      <c r="A41" s="98" t="s">
        <v>70</v>
      </c>
      <c r="B41" s="77">
        <v>6</v>
      </c>
      <c r="D41" s="98" t="s">
        <v>145</v>
      </c>
      <c r="E41" s="77">
        <v>6</v>
      </c>
      <c r="G41" s="98" t="s">
        <v>144</v>
      </c>
      <c r="H41" s="43">
        <v>6</v>
      </c>
      <c r="J41" s="98" t="s">
        <v>148</v>
      </c>
      <c r="K41" s="77">
        <v>6</v>
      </c>
      <c r="M41" s="98" t="s">
        <v>144</v>
      </c>
      <c r="N41" s="77">
        <v>6</v>
      </c>
      <c r="P41" s="98" t="s">
        <v>74</v>
      </c>
      <c r="Q41" s="77">
        <v>6</v>
      </c>
      <c r="S41" s="21"/>
      <c r="T41" s="3"/>
      <c r="V41" s="98" t="s">
        <v>142</v>
      </c>
      <c r="W41" s="77">
        <v>6</v>
      </c>
      <c r="X41" s="10"/>
      <c r="Y41" s="10"/>
      <c r="Z41" s="10"/>
      <c r="AA41" s="10"/>
      <c r="AB41" s="10"/>
    </row>
    <row r="42" spans="1:28" ht="13.8" thickBot="1" x14ac:dyDescent="0.3">
      <c r="A42" s="98" t="s">
        <v>125</v>
      </c>
      <c r="B42" s="77">
        <v>7</v>
      </c>
      <c r="D42" s="98" t="s">
        <v>144</v>
      </c>
      <c r="E42" s="77">
        <v>7</v>
      </c>
      <c r="G42" s="98" t="s">
        <v>145</v>
      </c>
      <c r="H42" s="47">
        <v>7</v>
      </c>
      <c r="J42" s="98" t="s">
        <v>125</v>
      </c>
      <c r="K42" s="77">
        <v>7</v>
      </c>
      <c r="M42" s="98" t="s">
        <v>82</v>
      </c>
      <c r="N42" s="77">
        <v>7</v>
      </c>
      <c r="P42" s="98" t="s">
        <v>154</v>
      </c>
      <c r="Q42" s="77">
        <v>7</v>
      </c>
      <c r="S42" s="21"/>
      <c r="T42" s="3"/>
      <c r="V42" s="99" t="s">
        <v>144</v>
      </c>
      <c r="W42" s="76">
        <v>7</v>
      </c>
      <c r="X42" s="10"/>
      <c r="Y42" s="10"/>
      <c r="Z42" s="10"/>
      <c r="AA42" s="10"/>
      <c r="AB42" s="10"/>
    </row>
    <row r="43" spans="1:28" ht="13.8" thickBot="1" x14ac:dyDescent="0.3">
      <c r="A43" s="98" t="s">
        <v>126</v>
      </c>
      <c r="B43" s="77">
        <v>8</v>
      </c>
      <c r="D43" s="98" t="s">
        <v>155</v>
      </c>
      <c r="E43" s="77">
        <v>8</v>
      </c>
      <c r="G43" s="10"/>
      <c r="H43" s="58"/>
      <c r="J43" s="98" t="s">
        <v>145</v>
      </c>
      <c r="K43" s="77">
        <v>8</v>
      </c>
      <c r="M43" s="104" t="s">
        <v>145</v>
      </c>
      <c r="N43" s="77">
        <v>8</v>
      </c>
      <c r="P43" s="104" t="s">
        <v>142</v>
      </c>
      <c r="Q43" s="77">
        <v>8</v>
      </c>
      <c r="S43" s="21"/>
      <c r="T43" s="3"/>
      <c r="V43" s="10"/>
      <c r="W43" s="3"/>
    </row>
    <row r="44" spans="1:28" ht="13.8" thickBot="1" x14ac:dyDescent="0.3">
      <c r="A44" s="98" t="s">
        <v>127</v>
      </c>
      <c r="B44" s="77">
        <v>9</v>
      </c>
      <c r="D44" s="99" t="s">
        <v>38</v>
      </c>
      <c r="E44" s="76">
        <v>9</v>
      </c>
      <c r="G44" s="10"/>
      <c r="H44" s="58"/>
      <c r="J44" s="99" t="s">
        <v>142</v>
      </c>
      <c r="K44" s="76">
        <v>9</v>
      </c>
      <c r="M44" s="104" t="s">
        <v>142</v>
      </c>
      <c r="N44" s="77">
        <v>9</v>
      </c>
      <c r="P44" s="104" t="s">
        <v>77</v>
      </c>
      <c r="Q44" s="77">
        <v>9</v>
      </c>
      <c r="V44" s="10"/>
      <c r="W44" s="3"/>
    </row>
    <row r="45" spans="1:28" ht="13.8" thickBot="1" x14ac:dyDescent="0.3">
      <c r="A45" s="98" t="s">
        <v>128</v>
      </c>
      <c r="B45" s="77">
        <v>10</v>
      </c>
      <c r="D45" s="21"/>
      <c r="E45" s="3"/>
      <c r="F45" s="49"/>
      <c r="G45" s="49"/>
      <c r="H45" s="49"/>
      <c r="I45" s="49"/>
      <c r="J45" s="10"/>
      <c r="K45" s="3"/>
      <c r="L45" s="49"/>
      <c r="M45" s="99" t="s">
        <v>47</v>
      </c>
      <c r="N45" s="76">
        <v>10</v>
      </c>
      <c r="P45" s="98" t="s">
        <v>178</v>
      </c>
      <c r="Q45" s="77">
        <v>10</v>
      </c>
    </row>
    <row r="46" spans="1:28" ht="13.8" thickBot="1" x14ac:dyDescent="0.3">
      <c r="A46" s="98" t="s">
        <v>129</v>
      </c>
      <c r="B46" s="77">
        <v>11</v>
      </c>
      <c r="P46" s="98" t="s">
        <v>179</v>
      </c>
      <c r="Q46" s="77">
        <v>11</v>
      </c>
    </row>
    <row r="47" spans="1:28" ht="13.8" thickBot="1" x14ac:dyDescent="0.3">
      <c r="A47" s="99" t="s">
        <v>130</v>
      </c>
      <c r="B47" s="76">
        <v>12</v>
      </c>
      <c r="P47" s="98" t="s">
        <v>180</v>
      </c>
      <c r="Q47" s="77">
        <v>12</v>
      </c>
    </row>
    <row r="48" spans="1:28" ht="13.8" thickBot="1" x14ac:dyDescent="0.3">
      <c r="E48" s="10"/>
      <c r="F48" s="10"/>
      <c r="G48" s="10"/>
      <c r="H48" s="10"/>
      <c r="I48" s="10"/>
      <c r="J48" s="10"/>
      <c r="K48" s="10"/>
      <c r="L48" s="10"/>
      <c r="M48" s="10"/>
      <c r="P48" s="98" t="s">
        <v>161</v>
      </c>
      <c r="Q48" s="64">
        <v>13</v>
      </c>
      <c r="W48" s="98"/>
    </row>
    <row r="49" spans="1:23" ht="13.8" thickBot="1" x14ac:dyDescent="0.3">
      <c r="A49" s="86"/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99" t="s">
        <v>47</v>
      </c>
      <c r="Q49" s="65">
        <v>14</v>
      </c>
      <c r="R49" s="87"/>
      <c r="S49" s="87"/>
      <c r="T49" s="87"/>
      <c r="U49" s="87"/>
      <c r="V49" s="87"/>
      <c r="W49" s="98"/>
    </row>
    <row r="50" spans="1:23" ht="13.8" thickBot="1" x14ac:dyDescent="0.3">
      <c r="A50" s="21" t="s">
        <v>61</v>
      </c>
      <c r="B50" s="105" t="s">
        <v>194</v>
      </c>
      <c r="C50" t="s">
        <v>212</v>
      </c>
      <c r="W50" s="98"/>
    </row>
    <row r="51" spans="1:23" ht="13.8" thickBot="1" x14ac:dyDescent="0.3">
      <c r="A51" s="49" t="s">
        <v>62</v>
      </c>
      <c r="B51" s="50"/>
      <c r="C51" s="49"/>
      <c r="D51" s="49" t="s">
        <v>63</v>
      </c>
      <c r="E51" s="49"/>
      <c r="F51" s="49"/>
      <c r="G51" s="49" t="s">
        <v>64</v>
      </c>
      <c r="H51" s="49"/>
      <c r="I51" s="50"/>
      <c r="J51" s="49" t="s">
        <v>65</v>
      </c>
      <c r="W51" s="98"/>
    </row>
    <row r="52" spans="1:23" ht="13.8" thickBot="1" x14ac:dyDescent="0.3">
      <c r="A52" s="51" t="s">
        <v>195</v>
      </c>
      <c r="B52" s="21"/>
      <c r="C52" s="52"/>
      <c r="D52" s="51" t="s">
        <v>42</v>
      </c>
      <c r="E52" s="52"/>
      <c r="F52" s="52"/>
      <c r="G52" s="51" t="s">
        <v>202</v>
      </c>
      <c r="H52" s="21"/>
      <c r="I52" s="21"/>
      <c r="J52" s="51" t="s">
        <v>209</v>
      </c>
      <c r="K52" s="52"/>
      <c r="L52" s="52"/>
      <c r="M52" s="52"/>
      <c r="W52" s="98"/>
    </row>
    <row r="53" spans="1:23" ht="13.8" thickBot="1" x14ac:dyDescent="0.3">
      <c r="A53" s="53" t="s">
        <v>196</v>
      </c>
      <c r="D53" s="53" t="s">
        <v>27</v>
      </c>
      <c r="G53" s="53" t="s">
        <v>203</v>
      </c>
      <c r="J53" s="53" t="s">
        <v>50</v>
      </c>
      <c r="W53" s="98"/>
    </row>
    <row r="54" spans="1:23" ht="13.8" thickBot="1" x14ac:dyDescent="0.3">
      <c r="A54" s="53" t="s">
        <v>69</v>
      </c>
      <c r="D54" s="53" t="s">
        <v>199</v>
      </c>
      <c r="G54" s="53" t="s">
        <v>204</v>
      </c>
      <c r="J54" s="53" t="s">
        <v>210</v>
      </c>
      <c r="W54" s="98"/>
    </row>
    <row r="55" spans="1:23" ht="13.8" thickBot="1" x14ac:dyDescent="0.3">
      <c r="A55" s="53" t="s">
        <v>49</v>
      </c>
      <c r="D55" s="53" t="s">
        <v>48</v>
      </c>
      <c r="G55" s="53" t="s">
        <v>41</v>
      </c>
      <c r="J55" s="53" t="s">
        <v>71</v>
      </c>
      <c r="W55" s="98"/>
    </row>
    <row r="56" spans="1:23" x14ac:dyDescent="0.25">
      <c r="A56" s="53" t="s">
        <v>30</v>
      </c>
      <c r="D56" s="53" t="s">
        <v>201</v>
      </c>
      <c r="G56" s="53" t="s">
        <v>205</v>
      </c>
      <c r="J56" s="53" t="s">
        <v>34</v>
      </c>
      <c r="W56" s="99"/>
    </row>
    <row r="57" spans="1:23" x14ac:dyDescent="0.25">
      <c r="A57" s="53" t="s">
        <v>31</v>
      </c>
      <c r="D57" s="53" t="s">
        <v>200</v>
      </c>
      <c r="G57" s="53" t="s">
        <v>206</v>
      </c>
      <c r="J57" s="53" t="s">
        <v>211</v>
      </c>
    </row>
    <row r="58" spans="1:23" x14ac:dyDescent="0.25">
      <c r="A58" s="53" t="s">
        <v>197</v>
      </c>
      <c r="D58" t="s">
        <v>78</v>
      </c>
      <c r="G58" s="53" t="s">
        <v>208</v>
      </c>
      <c r="J58" s="53" t="s">
        <v>80</v>
      </c>
    </row>
    <row r="59" spans="1:23" x14ac:dyDescent="0.25">
      <c r="A59" s="53" t="s">
        <v>198</v>
      </c>
      <c r="D59" t="s">
        <v>81</v>
      </c>
      <c r="G59" s="53" t="s">
        <v>207</v>
      </c>
      <c r="J59" s="53" t="s">
        <v>51</v>
      </c>
    </row>
    <row r="62" spans="1:23" x14ac:dyDescent="0.25">
      <c r="A62" s="51"/>
      <c r="B62" s="21"/>
      <c r="C62" s="21"/>
      <c r="D62" s="51"/>
      <c r="E62" s="21"/>
      <c r="F62" s="21"/>
      <c r="G62" s="51"/>
      <c r="H62" s="21"/>
      <c r="I62" s="21"/>
      <c r="J62" s="51"/>
    </row>
    <row r="64" spans="1:23" ht="14.4" x14ac:dyDescent="0.3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</row>
    <row r="65" spans="1:1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P65" s="56"/>
    </row>
    <row r="66" spans="1:16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3"/>
      <c r="K66" s="3"/>
      <c r="L66" s="3"/>
      <c r="M66" s="3"/>
      <c r="N66" s="3"/>
      <c r="P66" s="56"/>
    </row>
    <row r="67" spans="1:16" x14ac:dyDescent="0.25">
      <c r="A67" s="5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P67" s="56"/>
    </row>
    <row r="68" spans="1:16" x14ac:dyDescent="0.25">
      <c r="A68" s="21"/>
      <c r="B68" s="3"/>
      <c r="C68" s="3"/>
      <c r="D68" s="3"/>
      <c r="E68" s="3"/>
      <c r="F68" s="3"/>
      <c r="G68" s="3"/>
      <c r="H68" s="3"/>
      <c r="I68" s="3"/>
      <c r="J68" s="3"/>
      <c r="K68" s="3"/>
      <c r="L68" s="57"/>
      <c r="M68" s="3"/>
      <c r="N68" s="3"/>
      <c r="P68" s="56"/>
    </row>
    <row r="69" spans="1:16" x14ac:dyDescent="0.25">
      <c r="A69" s="21"/>
      <c r="B69" s="3"/>
      <c r="C69" s="3"/>
      <c r="D69" s="3"/>
      <c r="E69" s="3"/>
      <c r="F69" s="3"/>
      <c r="G69" s="3"/>
      <c r="H69" s="3"/>
      <c r="I69" s="3"/>
      <c r="J69" s="3"/>
      <c r="K69" s="3"/>
      <c r="L69" s="57"/>
      <c r="M69" s="3"/>
      <c r="N69" s="3"/>
      <c r="P69" s="56"/>
    </row>
    <row r="70" spans="1:16" x14ac:dyDescent="0.25">
      <c r="A70" s="21"/>
      <c r="B70" s="3"/>
      <c r="C70" s="3"/>
      <c r="D70" s="3"/>
      <c r="E70" s="3"/>
      <c r="F70" s="3"/>
      <c r="G70" s="3"/>
      <c r="H70" s="3"/>
      <c r="I70" s="3"/>
      <c r="J70" s="3"/>
      <c r="K70" s="3"/>
      <c r="L70" s="57"/>
      <c r="M70" s="3"/>
      <c r="N70" s="3"/>
      <c r="P70" s="56"/>
    </row>
    <row r="71" spans="1:16" x14ac:dyDescent="0.25">
      <c r="A71" s="21"/>
      <c r="B71" s="3"/>
      <c r="C71" s="3"/>
      <c r="D71" s="3"/>
      <c r="E71" s="3"/>
      <c r="F71" s="3"/>
      <c r="G71" s="3"/>
      <c r="H71" s="3"/>
      <c r="I71" s="3"/>
      <c r="J71" s="3"/>
      <c r="K71" s="3"/>
      <c r="L71" s="57"/>
      <c r="M71" s="3"/>
      <c r="N71" s="3"/>
      <c r="P71" s="56"/>
    </row>
    <row r="72" spans="1:16" x14ac:dyDescent="0.25">
      <c r="A72" s="21"/>
      <c r="B72" s="3"/>
      <c r="C72" s="3"/>
      <c r="D72" s="3"/>
      <c r="E72" s="3"/>
      <c r="F72" s="3"/>
      <c r="G72" s="3"/>
      <c r="H72" s="3"/>
      <c r="I72" s="3"/>
      <c r="J72" s="3"/>
      <c r="K72" s="3"/>
      <c r="L72" s="57"/>
      <c r="M72" s="3"/>
      <c r="N72" s="3"/>
      <c r="P72" s="56"/>
    </row>
    <row r="73" spans="1:16" x14ac:dyDescent="0.25">
      <c r="A73" s="21"/>
      <c r="B73" s="3"/>
      <c r="C73" s="3"/>
      <c r="D73" s="3"/>
      <c r="E73" s="3"/>
      <c r="F73" s="3"/>
      <c r="G73" s="3"/>
      <c r="H73" s="3"/>
      <c r="I73" s="3"/>
      <c r="J73" s="3"/>
      <c r="K73" s="3"/>
      <c r="L73" s="57"/>
      <c r="M73" s="3"/>
      <c r="N73" s="3"/>
      <c r="P73" s="56"/>
    </row>
    <row r="74" spans="1:16" x14ac:dyDescent="0.25">
      <c r="A74" s="21"/>
      <c r="B74" s="3"/>
      <c r="C74" s="3"/>
      <c r="D74" s="3"/>
      <c r="E74" s="3"/>
      <c r="F74" s="3"/>
      <c r="G74" s="3"/>
      <c r="H74" s="3"/>
      <c r="I74" s="3"/>
      <c r="J74" s="3"/>
      <c r="K74" s="3"/>
      <c r="L74" s="57"/>
      <c r="M74" s="3"/>
      <c r="N74" s="3"/>
      <c r="P74" s="56"/>
    </row>
    <row r="75" spans="1:16" x14ac:dyDescent="0.25">
      <c r="A75" s="21"/>
      <c r="B75" s="3"/>
      <c r="C75" s="3"/>
      <c r="D75" s="3"/>
      <c r="E75" s="3"/>
      <c r="F75" s="3"/>
      <c r="G75" s="3"/>
      <c r="H75" s="58"/>
      <c r="I75" s="3"/>
      <c r="J75" s="3"/>
      <c r="K75" s="3"/>
      <c r="L75" s="57"/>
      <c r="M75" s="3"/>
      <c r="N75" s="3"/>
      <c r="P75" s="56"/>
    </row>
    <row r="76" spans="1:16" x14ac:dyDescent="0.25">
      <c r="A76" s="21"/>
      <c r="B76" s="3"/>
      <c r="C76" s="3"/>
      <c r="D76" s="3"/>
      <c r="E76" s="3"/>
      <c r="F76" s="3"/>
      <c r="G76" s="3"/>
      <c r="H76" s="3"/>
      <c r="I76" s="3"/>
      <c r="J76" s="3"/>
      <c r="K76" s="3"/>
      <c r="L76" s="57"/>
      <c r="M76" s="3"/>
      <c r="N76" s="3"/>
      <c r="P76" s="56"/>
    </row>
    <row r="77" spans="1:16" x14ac:dyDescent="0.25">
      <c r="A77" s="21"/>
      <c r="B77" s="3"/>
      <c r="C77" s="3"/>
      <c r="D77" s="3"/>
      <c r="E77" s="3"/>
      <c r="F77" s="3"/>
      <c r="G77" s="3"/>
      <c r="H77" s="3"/>
      <c r="I77" s="3"/>
      <c r="J77" s="3"/>
      <c r="K77" s="3"/>
      <c r="L77" s="57"/>
      <c r="M77" s="3"/>
      <c r="N77" s="3"/>
      <c r="P77" s="56"/>
    </row>
    <row r="78" spans="1:16" x14ac:dyDescent="0.25">
      <c r="A78" s="21"/>
      <c r="B78" s="3"/>
      <c r="C78" s="3"/>
      <c r="D78" s="3"/>
      <c r="E78" s="3"/>
      <c r="F78" s="3"/>
      <c r="G78" s="3"/>
      <c r="H78" s="3"/>
      <c r="I78" s="3"/>
      <c r="J78" s="3"/>
      <c r="K78" s="3"/>
      <c r="L78" s="57"/>
      <c r="M78" s="3"/>
      <c r="N78" s="3"/>
      <c r="P78" s="56"/>
    </row>
    <row r="79" spans="1:16" x14ac:dyDescent="0.25">
      <c r="A79" s="21"/>
      <c r="B79" s="3"/>
      <c r="C79" s="3"/>
      <c r="D79" s="3"/>
      <c r="E79" s="3"/>
      <c r="F79" s="3"/>
      <c r="G79" s="3"/>
      <c r="H79" s="3"/>
      <c r="I79" s="3"/>
      <c r="J79" s="3"/>
      <c r="K79" s="3"/>
      <c r="L79" s="57"/>
      <c r="M79" s="3"/>
      <c r="N79" s="3"/>
      <c r="P79" s="56"/>
    </row>
    <row r="80" spans="1:16" x14ac:dyDescent="0.25">
      <c r="A80" s="21"/>
      <c r="B80" s="3"/>
      <c r="C80" s="3"/>
      <c r="D80" s="3"/>
      <c r="E80" s="3"/>
      <c r="F80" s="3"/>
      <c r="G80" s="3"/>
      <c r="H80" s="3"/>
      <c r="I80" s="3"/>
      <c r="J80" s="3"/>
      <c r="K80" s="3"/>
      <c r="L80" s="57"/>
      <c r="M80" s="3"/>
      <c r="N80" s="3"/>
      <c r="P80" s="56"/>
    </row>
    <row r="81" spans="1:16" x14ac:dyDescent="0.25">
      <c r="A81" s="21"/>
      <c r="B81" s="3"/>
      <c r="C81" s="3"/>
      <c r="D81" s="3"/>
      <c r="E81" s="3"/>
      <c r="F81" s="3"/>
      <c r="G81" s="3"/>
      <c r="H81" s="3"/>
      <c r="I81" s="3"/>
      <c r="J81" s="3"/>
      <c r="K81" s="3"/>
      <c r="L81" s="57"/>
      <c r="M81" s="3"/>
      <c r="N81" s="58"/>
      <c r="P81" s="56"/>
    </row>
    <row r="82" spans="1:16" x14ac:dyDescent="0.25">
      <c r="A82" s="21"/>
      <c r="B82" s="3"/>
      <c r="C82" s="3"/>
      <c r="D82" s="3"/>
      <c r="E82" s="3"/>
      <c r="F82" s="3"/>
      <c r="G82" s="3"/>
      <c r="H82" s="3"/>
      <c r="I82" s="3"/>
      <c r="J82" s="3"/>
      <c r="K82" s="3"/>
      <c r="L82" s="57"/>
      <c r="M82" s="3"/>
      <c r="N82" s="3"/>
      <c r="P82" s="56"/>
    </row>
    <row r="83" spans="1:16" x14ac:dyDescent="0.25">
      <c r="A83" s="21"/>
      <c r="B83" s="3"/>
      <c r="C83" s="3"/>
      <c r="D83" s="3"/>
      <c r="E83" s="3"/>
      <c r="F83" s="3"/>
      <c r="G83" s="3"/>
      <c r="H83" s="3"/>
      <c r="I83" s="3"/>
      <c r="J83" s="3"/>
      <c r="K83" s="3"/>
      <c r="L83" s="57"/>
      <c r="M83" s="3"/>
      <c r="N83" s="3"/>
      <c r="P83" s="56"/>
    </row>
    <row r="84" spans="1:16" x14ac:dyDescent="0.25">
      <c r="A84" s="21"/>
      <c r="B84" s="3"/>
      <c r="C84" s="49"/>
      <c r="D84" s="3"/>
      <c r="E84" s="3"/>
      <c r="F84" s="3"/>
      <c r="G84" s="3"/>
      <c r="H84" s="3"/>
      <c r="I84" s="3"/>
      <c r="J84" s="3"/>
      <c r="K84" s="3"/>
      <c r="L84" s="57"/>
      <c r="M84" s="3"/>
      <c r="N84" s="3"/>
      <c r="P84" s="56"/>
    </row>
    <row r="85" spans="1:16" x14ac:dyDescent="0.25">
      <c r="A85" s="21"/>
      <c r="B85" s="49"/>
      <c r="C85" s="49"/>
      <c r="D85" s="49"/>
      <c r="E85" s="3"/>
      <c r="F85" s="3"/>
      <c r="G85" s="3"/>
      <c r="H85" s="49"/>
      <c r="I85" s="49"/>
      <c r="J85" s="3"/>
      <c r="K85" s="3"/>
      <c r="L85" s="57"/>
      <c r="M85" s="3"/>
      <c r="N85" s="3"/>
      <c r="P85" s="56"/>
    </row>
    <row r="86" spans="1:16" x14ac:dyDescent="0.25">
      <c r="A86" s="21"/>
      <c r="B86" s="3"/>
      <c r="C86" s="3"/>
      <c r="D86" s="3"/>
      <c r="E86" s="3"/>
      <c r="F86" s="3"/>
      <c r="G86" s="3"/>
      <c r="H86" s="3"/>
      <c r="I86" s="3"/>
      <c r="J86" s="3"/>
      <c r="K86" s="3"/>
      <c r="L86" s="57"/>
      <c r="M86" s="3"/>
      <c r="N86" s="58"/>
      <c r="P86" s="56"/>
    </row>
    <row r="87" spans="1:16" x14ac:dyDescent="0.25">
      <c r="A87" s="21"/>
      <c r="B87" s="3"/>
      <c r="C87" s="3"/>
      <c r="D87" s="3"/>
      <c r="E87" s="3"/>
      <c r="F87" s="3"/>
      <c r="G87" s="3"/>
      <c r="H87" s="49"/>
      <c r="I87" s="49"/>
      <c r="J87" s="3"/>
      <c r="K87" s="58"/>
      <c r="L87" s="57"/>
      <c r="M87" s="3"/>
      <c r="N87" s="3"/>
      <c r="P87" s="56"/>
    </row>
    <row r="88" spans="1:16" x14ac:dyDescent="0.25">
      <c r="A88" s="21"/>
      <c r="B88" s="3"/>
      <c r="C88" s="3"/>
      <c r="D88" s="3"/>
      <c r="E88" s="3"/>
      <c r="F88" s="3"/>
      <c r="G88" s="3"/>
      <c r="H88" s="49"/>
      <c r="I88" s="3"/>
      <c r="J88" s="3"/>
      <c r="K88" s="3"/>
      <c r="L88" s="57"/>
      <c r="M88" s="3"/>
      <c r="N88" s="3"/>
      <c r="P88" s="56"/>
    </row>
    <row r="89" spans="1:16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57"/>
      <c r="M89" s="3"/>
      <c r="N89" s="3"/>
      <c r="P89" s="56"/>
    </row>
    <row r="90" spans="1:16" x14ac:dyDescent="0.25">
      <c r="B90" s="3"/>
      <c r="C90" s="3"/>
      <c r="D90" s="3"/>
      <c r="E90" s="3"/>
      <c r="F90" s="3"/>
      <c r="G90" s="3"/>
      <c r="H90" s="3"/>
      <c r="I90" s="3"/>
      <c r="J90" s="3"/>
      <c r="K90" s="11"/>
      <c r="P90" s="56"/>
    </row>
    <row r="91" spans="1:16" ht="14.4" x14ac:dyDescent="0.3">
      <c r="D91" s="1"/>
      <c r="H91" s="1"/>
      <c r="K91" s="11"/>
      <c r="P91" s="56"/>
    </row>
    <row r="92" spans="1:16" x14ac:dyDescent="0.25">
      <c r="E92" s="21"/>
      <c r="F92" s="3"/>
      <c r="I92" s="21"/>
      <c r="J92" s="3"/>
      <c r="K92" s="11"/>
      <c r="P92" s="56"/>
    </row>
    <row r="93" spans="1:16" x14ac:dyDescent="0.25">
      <c r="E93" s="21"/>
      <c r="F93" s="3"/>
      <c r="I93" s="21"/>
      <c r="J93" s="3"/>
      <c r="K93" s="11"/>
      <c r="P93" s="56"/>
    </row>
    <row r="94" spans="1:16" x14ac:dyDescent="0.25">
      <c r="E94" s="21"/>
      <c r="F94" s="3"/>
      <c r="I94" s="21"/>
      <c r="J94" s="3"/>
      <c r="K94" s="11"/>
      <c r="P94" s="56"/>
    </row>
    <row r="95" spans="1:16" x14ac:dyDescent="0.25">
      <c r="A95" s="10"/>
      <c r="B95" s="10"/>
      <c r="I95" s="11"/>
      <c r="K95" s="11"/>
      <c r="P95" s="56"/>
    </row>
  </sheetData>
  <sortState xmlns:xlrd2="http://schemas.microsoft.com/office/spreadsheetml/2017/richdata2" ref="A5:N20">
    <sortCondition ref="M5:M20"/>
  </sortState>
  <mergeCells count="9">
    <mergeCell ref="P14:S14"/>
    <mergeCell ref="Q16:S16"/>
    <mergeCell ref="Q17:S17"/>
    <mergeCell ref="B64:N64"/>
    <mergeCell ref="B1:N1"/>
    <mergeCell ref="P8:S8"/>
    <mergeCell ref="Q9:S9"/>
    <mergeCell ref="Q10:S10"/>
    <mergeCell ref="Q11:S1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1"/>
  <sheetViews>
    <sheetView zoomScale="75" zoomScaleNormal="75" workbookViewId="0">
      <selection activeCell="AG22" sqref="AG22"/>
    </sheetView>
  </sheetViews>
  <sheetFormatPr defaultColWidth="11.5546875" defaultRowHeight="13.2" x14ac:dyDescent="0.25"/>
  <cols>
    <col min="1" max="1" width="17.21875" customWidth="1"/>
    <col min="2" max="3" width="8.21875" customWidth="1"/>
    <col min="4" max="4" width="15.5546875" customWidth="1"/>
    <col min="5" max="5" width="8" customWidth="1"/>
    <col min="6" max="6" width="6.77734375" customWidth="1"/>
    <col min="7" max="7" width="15.77734375" customWidth="1"/>
    <col min="8" max="8" width="6.77734375" customWidth="1"/>
    <col min="9" max="9" width="8.109375" customWidth="1"/>
    <col min="10" max="10" width="15.88671875" customWidth="1"/>
    <col min="11" max="11" width="11" customWidth="1"/>
    <col min="12" max="12" width="7.5546875" customWidth="1"/>
    <col min="13" max="13" width="15.77734375" customWidth="1"/>
    <col min="14" max="14" width="8" customWidth="1"/>
    <col min="15" max="15" width="3.5546875" customWidth="1"/>
    <col min="16" max="16" width="14.5546875" customWidth="1"/>
    <col min="17" max="17" width="5.109375" customWidth="1"/>
    <col min="18" max="18" width="4.109375" customWidth="1"/>
    <col min="19" max="19" width="16" customWidth="1"/>
    <col min="20" max="20" width="5.44140625" customWidth="1"/>
    <col min="21" max="21" width="3.44140625" customWidth="1"/>
    <col min="22" max="22" width="15.88671875" customWidth="1"/>
    <col min="23" max="23" width="6.33203125" customWidth="1"/>
    <col min="24" max="24" width="9.21875" customWidth="1"/>
    <col min="25" max="25" width="5.6640625" customWidth="1"/>
    <col min="26" max="26" width="11" customWidth="1"/>
    <col min="27" max="27" width="7.77734375" customWidth="1"/>
    <col min="28" max="28" width="9.5546875" customWidth="1"/>
    <col min="29" max="29" width="8.109375" customWidth="1"/>
  </cols>
  <sheetData>
    <row r="1" spans="1:38" ht="14.4" x14ac:dyDescent="0.3">
      <c r="A1" s="6"/>
      <c r="B1" s="154" t="s">
        <v>110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38" x14ac:dyDescent="0.25">
      <c r="A2" s="6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26</v>
      </c>
    </row>
    <row r="3" spans="1:38" x14ac:dyDescent="0.25">
      <c r="A3" s="8" t="s">
        <v>25</v>
      </c>
      <c r="B3" s="9">
        <v>45337</v>
      </c>
      <c r="C3" s="9">
        <v>45007</v>
      </c>
      <c r="D3" s="9">
        <v>45042</v>
      </c>
      <c r="E3" s="9">
        <v>45429</v>
      </c>
      <c r="F3" s="9">
        <v>45864</v>
      </c>
      <c r="G3" s="9">
        <v>45892</v>
      </c>
      <c r="H3" s="9">
        <v>45920</v>
      </c>
      <c r="I3" s="9">
        <v>45962</v>
      </c>
      <c r="J3" s="7"/>
      <c r="K3" s="7" t="s">
        <v>26</v>
      </c>
      <c r="L3" s="7"/>
      <c r="M3" s="7"/>
      <c r="N3" s="7"/>
      <c r="U3" s="10"/>
      <c r="V3" s="11"/>
      <c r="W3" s="10"/>
      <c r="X3" s="11"/>
      <c r="Y3" s="10"/>
      <c r="Z3" s="10"/>
      <c r="AA3" s="10"/>
      <c r="AB3" s="10"/>
      <c r="AC3" s="10"/>
      <c r="AD3" s="10"/>
      <c r="AE3" s="10"/>
      <c r="AF3" s="10"/>
      <c r="AG3" s="10"/>
    </row>
    <row r="4" spans="1:38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R4" s="10"/>
      <c r="S4" s="11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x14ac:dyDescent="0.25">
      <c r="A5" s="15" t="s">
        <v>29</v>
      </c>
      <c r="B5" s="7">
        <v>7</v>
      </c>
      <c r="C5" s="101">
        <v>1</v>
      </c>
      <c r="D5" s="110">
        <v>8</v>
      </c>
      <c r="E5" s="7">
        <v>5</v>
      </c>
      <c r="F5" s="101">
        <v>8</v>
      </c>
      <c r="G5" s="7">
        <v>1</v>
      </c>
      <c r="H5" s="7">
        <v>3</v>
      </c>
      <c r="I5" s="101">
        <v>3</v>
      </c>
      <c r="J5" s="7">
        <f t="shared" ref="J5:J21" si="0">SUM(B5:I5)</f>
        <v>36</v>
      </c>
      <c r="K5" s="132">
        <f t="shared" ref="K5:K18" si="1">RANK(J5,J$5:J$19,1)</f>
        <v>1</v>
      </c>
      <c r="L5" s="60">
        <v>16</v>
      </c>
      <c r="M5" s="7">
        <f t="shared" ref="M5:M21" si="2">J5-L5</f>
        <v>20</v>
      </c>
      <c r="N5" s="113">
        <f t="shared" ref="N5:N18" si="3">RANK(M5,M$5:M$19,1)</f>
        <v>1</v>
      </c>
      <c r="R5" s="10"/>
      <c r="S5" s="11"/>
      <c r="T5" s="10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x14ac:dyDescent="0.25">
      <c r="A6" s="15" t="s">
        <v>70</v>
      </c>
      <c r="B6" s="7">
        <v>5</v>
      </c>
      <c r="C6" s="101">
        <v>7</v>
      </c>
      <c r="D6" s="7">
        <v>6</v>
      </c>
      <c r="E6" s="7">
        <v>1</v>
      </c>
      <c r="F6" s="101">
        <v>6</v>
      </c>
      <c r="G6" s="7">
        <v>3</v>
      </c>
      <c r="H6" s="7">
        <v>2</v>
      </c>
      <c r="I6" s="110">
        <f>($B$26)+1</f>
        <v>18</v>
      </c>
      <c r="J6" s="7">
        <f t="shared" si="0"/>
        <v>48</v>
      </c>
      <c r="K6" s="132">
        <f t="shared" si="1"/>
        <v>3</v>
      </c>
      <c r="L6" s="60">
        <v>25</v>
      </c>
      <c r="M6" s="7">
        <f t="shared" si="2"/>
        <v>23</v>
      </c>
      <c r="N6" s="146">
        <f t="shared" si="3"/>
        <v>2</v>
      </c>
      <c r="R6" s="10"/>
      <c r="S6" s="11"/>
      <c r="T6" s="10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x14ac:dyDescent="0.25">
      <c r="A7" s="15" t="s">
        <v>99</v>
      </c>
      <c r="B7" s="7">
        <v>8</v>
      </c>
      <c r="C7" s="101">
        <v>5</v>
      </c>
      <c r="D7" s="7">
        <v>3</v>
      </c>
      <c r="E7" s="109">
        <f>($B$26)+1</f>
        <v>18</v>
      </c>
      <c r="F7" s="7">
        <v>2</v>
      </c>
      <c r="G7" s="7">
        <v>4</v>
      </c>
      <c r="H7" s="7">
        <v>1</v>
      </c>
      <c r="I7" s="109">
        <f>($B$26)+1</f>
        <v>18</v>
      </c>
      <c r="J7" s="7">
        <f t="shared" si="0"/>
        <v>59</v>
      </c>
      <c r="K7" s="132">
        <f t="shared" si="1"/>
        <v>4</v>
      </c>
      <c r="L7" s="60">
        <v>36</v>
      </c>
      <c r="M7" s="7">
        <f t="shared" si="2"/>
        <v>23</v>
      </c>
      <c r="N7" s="146">
        <f t="shared" si="3"/>
        <v>2</v>
      </c>
      <c r="R7" s="10"/>
      <c r="S7" s="11"/>
      <c r="T7" s="10"/>
      <c r="U7" s="11"/>
      <c r="V7" s="10"/>
      <c r="W7" s="10"/>
      <c r="X7" s="10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</row>
    <row r="8" spans="1:38" ht="15" thickBot="1" x14ac:dyDescent="0.3">
      <c r="A8" s="15" t="s">
        <v>74</v>
      </c>
      <c r="B8" s="110">
        <v>10</v>
      </c>
      <c r="C8" s="101">
        <v>6</v>
      </c>
      <c r="D8" s="7">
        <v>7</v>
      </c>
      <c r="E8" s="7">
        <v>7</v>
      </c>
      <c r="F8" s="101">
        <v>9</v>
      </c>
      <c r="G8" s="7">
        <v>2</v>
      </c>
      <c r="H8" s="7">
        <v>4</v>
      </c>
      <c r="I8" s="7">
        <v>2</v>
      </c>
      <c r="J8" s="7">
        <f t="shared" si="0"/>
        <v>47</v>
      </c>
      <c r="K8" s="113">
        <f t="shared" si="1"/>
        <v>2</v>
      </c>
      <c r="L8" s="60">
        <v>19</v>
      </c>
      <c r="M8" s="7">
        <f t="shared" si="2"/>
        <v>28</v>
      </c>
      <c r="N8" s="7">
        <f t="shared" si="3"/>
        <v>4</v>
      </c>
      <c r="P8" s="165" t="s">
        <v>111</v>
      </c>
      <c r="Q8" s="165"/>
      <c r="R8" s="165"/>
      <c r="S8" s="165"/>
      <c r="T8" s="10"/>
      <c r="U8" s="11"/>
      <c r="V8" s="10"/>
      <c r="W8" s="10"/>
      <c r="X8" s="10"/>
      <c r="Y8" s="184"/>
      <c r="Z8" s="185"/>
      <c r="AA8" s="186"/>
      <c r="AB8" s="187"/>
      <c r="AC8" s="188"/>
      <c r="AD8" s="185"/>
      <c r="AE8" s="185"/>
      <c r="AF8" s="185"/>
      <c r="AG8" s="185"/>
      <c r="AH8" s="185"/>
      <c r="AI8" s="185"/>
      <c r="AJ8" s="185"/>
      <c r="AK8" s="185"/>
      <c r="AL8" s="185"/>
    </row>
    <row r="9" spans="1:38" ht="13.8" thickBot="1" x14ac:dyDescent="0.3">
      <c r="A9" s="15" t="s">
        <v>97</v>
      </c>
      <c r="B9" s="7">
        <v>6</v>
      </c>
      <c r="C9" s="101">
        <v>4</v>
      </c>
      <c r="D9" s="7">
        <v>10</v>
      </c>
      <c r="E9" s="7">
        <v>3</v>
      </c>
      <c r="F9" s="7">
        <v>1</v>
      </c>
      <c r="G9" s="109">
        <f>($B$26)+1</f>
        <v>18</v>
      </c>
      <c r="H9" s="101">
        <v>6</v>
      </c>
      <c r="I9" s="109">
        <f>($B$26)+1</f>
        <v>18</v>
      </c>
      <c r="J9" s="7">
        <f t="shared" si="0"/>
        <v>66</v>
      </c>
      <c r="K9" s="113">
        <f t="shared" si="1"/>
        <v>5</v>
      </c>
      <c r="L9" s="60">
        <v>36</v>
      </c>
      <c r="M9" s="7">
        <f t="shared" si="2"/>
        <v>30</v>
      </c>
      <c r="N9" s="7">
        <f t="shared" si="3"/>
        <v>5</v>
      </c>
      <c r="P9" s="20" t="s">
        <v>35</v>
      </c>
      <c r="Q9" s="161" t="s">
        <v>29</v>
      </c>
      <c r="R9" s="161"/>
      <c r="S9" s="161"/>
      <c r="T9" s="10"/>
      <c r="U9" s="11"/>
      <c r="V9" s="10"/>
      <c r="W9" s="10"/>
      <c r="X9" s="10"/>
      <c r="Y9" s="184"/>
      <c r="Z9" s="185"/>
      <c r="AA9" s="186"/>
      <c r="AB9" s="187"/>
      <c r="AC9" s="188"/>
      <c r="AD9" s="185"/>
      <c r="AE9" s="185"/>
      <c r="AF9" s="185"/>
      <c r="AG9" s="185"/>
      <c r="AH9" s="185"/>
      <c r="AI9" s="185"/>
      <c r="AJ9" s="185"/>
      <c r="AK9" s="185"/>
      <c r="AL9" s="185"/>
    </row>
    <row r="10" spans="1:38" ht="13.8" thickBot="1" x14ac:dyDescent="0.3">
      <c r="A10" s="15" t="s">
        <v>66</v>
      </c>
      <c r="B10" s="106">
        <v>9</v>
      </c>
      <c r="C10" s="110">
        <f>($B$26)+1</f>
        <v>18</v>
      </c>
      <c r="D10" s="7">
        <v>2</v>
      </c>
      <c r="E10" s="61">
        <v>6</v>
      </c>
      <c r="F10" s="101">
        <v>4</v>
      </c>
      <c r="G10" s="110">
        <f>($B$26)+1</f>
        <v>18</v>
      </c>
      <c r="H10" s="106">
        <v>9</v>
      </c>
      <c r="I10" s="101">
        <v>4</v>
      </c>
      <c r="J10" s="61">
        <f t="shared" si="0"/>
        <v>70</v>
      </c>
      <c r="K10" s="113">
        <f t="shared" si="1"/>
        <v>6</v>
      </c>
      <c r="L10" s="60">
        <v>36</v>
      </c>
      <c r="M10" s="61">
        <f t="shared" si="2"/>
        <v>34</v>
      </c>
      <c r="N10" s="7">
        <f t="shared" si="3"/>
        <v>6</v>
      </c>
      <c r="P10" s="20" t="s">
        <v>37</v>
      </c>
      <c r="Q10" s="168" t="s">
        <v>99</v>
      </c>
      <c r="R10" s="168"/>
      <c r="S10" s="168"/>
      <c r="T10" s="10"/>
      <c r="U10" s="11"/>
      <c r="Y10" s="184"/>
      <c r="Z10" s="185"/>
      <c r="AA10" s="186"/>
      <c r="AB10" s="187"/>
      <c r="AC10" s="188"/>
      <c r="AD10" s="185"/>
      <c r="AE10" s="185"/>
      <c r="AF10" s="185"/>
      <c r="AG10" s="185"/>
      <c r="AH10" s="185"/>
      <c r="AI10" s="185"/>
      <c r="AJ10" s="185"/>
      <c r="AK10" s="185"/>
      <c r="AL10" s="185"/>
    </row>
    <row r="11" spans="1:38" ht="13.8" thickBot="1" x14ac:dyDescent="0.3">
      <c r="A11" s="59" t="s">
        <v>38</v>
      </c>
      <c r="B11" s="7">
        <v>2</v>
      </c>
      <c r="C11" s="110">
        <f>($B$26)+1</f>
        <v>18</v>
      </c>
      <c r="D11" s="110">
        <f>($B$26)+1</f>
        <v>18</v>
      </c>
      <c r="E11" s="7">
        <v>2</v>
      </c>
      <c r="F11" s="101">
        <v>5</v>
      </c>
      <c r="G11" s="7">
        <v>7</v>
      </c>
      <c r="H11" s="101">
        <v>7</v>
      </c>
      <c r="I11" s="109">
        <f t="shared" ref="I11:I16" si="4">($B$26)+1</f>
        <v>18</v>
      </c>
      <c r="J11" s="7">
        <f t="shared" si="0"/>
        <v>77</v>
      </c>
      <c r="K11" s="7">
        <f t="shared" si="1"/>
        <v>7</v>
      </c>
      <c r="L11" s="60">
        <v>36</v>
      </c>
      <c r="M11" s="7">
        <f t="shared" si="2"/>
        <v>41</v>
      </c>
      <c r="N11" s="7">
        <f t="shared" si="3"/>
        <v>7</v>
      </c>
      <c r="P11" s="23" t="s">
        <v>39</v>
      </c>
      <c r="Q11" s="166" t="s">
        <v>70</v>
      </c>
      <c r="R11" s="166"/>
      <c r="S11" s="167"/>
      <c r="T11" s="10"/>
      <c r="U11" s="11"/>
      <c r="X11" s="10"/>
      <c r="Y11" s="184"/>
      <c r="Z11" s="185"/>
      <c r="AA11" s="186"/>
      <c r="AB11" s="187"/>
      <c r="AC11" s="188"/>
      <c r="AD11" s="185"/>
      <c r="AE11" s="185"/>
      <c r="AF11" s="185"/>
      <c r="AG11" s="185"/>
      <c r="AH11" s="185"/>
      <c r="AI11" s="185"/>
      <c r="AJ11" s="185"/>
      <c r="AK11" s="185"/>
      <c r="AL11" s="185"/>
    </row>
    <row r="12" spans="1:38" ht="13.8" thickBot="1" x14ac:dyDescent="0.3">
      <c r="A12" s="15" t="s">
        <v>67</v>
      </c>
      <c r="B12" s="7">
        <v>11</v>
      </c>
      <c r="C12" s="110">
        <v>16</v>
      </c>
      <c r="D12" s="7">
        <v>5</v>
      </c>
      <c r="E12" s="7">
        <v>4</v>
      </c>
      <c r="F12" s="101">
        <v>3</v>
      </c>
      <c r="G12" s="110">
        <f>($B$26)+1</f>
        <v>18</v>
      </c>
      <c r="H12" s="110">
        <f>($B$26)+1</f>
        <v>18</v>
      </c>
      <c r="I12" s="109">
        <f t="shared" si="4"/>
        <v>18</v>
      </c>
      <c r="J12" s="7">
        <f t="shared" si="0"/>
        <v>93</v>
      </c>
      <c r="K12" s="7">
        <f t="shared" si="1"/>
        <v>8</v>
      </c>
      <c r="L12" s="60">
        <v>36</v>
      </c>
      <c r="M12" s="7">
        <f t="shared" si="2"/>
        <v>57</v>
      </c>
      <c r="N12" s="7">
        <f t="shared" si="3"/>
        <v>8</v>
      </c>
      <c r="R12" s="10"/>
      <c r="S12" s="11"/>
      <c r="T12" s="10"/>
      <c r="U12" s="11"/>
      <c r="V12" s="10"/>
      <c r="W12" s="10"/>
      <c r="X12" s="10"/>
      <c r="Y12" s="184"/>
      <c r="Z12" s="185"/>
      <c r="AA12" s="186"/>
      <c r="AB12" s="187"/>
      <c r="AC12" s="188"/>
      <c r="AD12" s="185"/>
      <c r="AE12" s="185"/>
      <c r="AF12" s="185"/>
      <c r="AG12" s="185"/>
      <c r="AH12" s="185"/>
      <c r="AI12" s="185"/>
      <c r="AJ12" s="185"/>
      <c r="AK12" s="185"/>
      <c r="AL12" s="185"/>
    </row>
    <row r="13" spans="1:38" ht="13.8" thickBot="1" x14ac:dyDescent="0.3">
      <c r="A13" s="15" t="s">
        <v>82</v>
      </c>
      <c r="B13" s="7">
        <v>9</v>
      </c>
      <c r="C13" s="101">
        <v>3</v>
      </c>
      <c r="D13" s="101">
        <v>11</v>
      </c>
      <c r="E13" s="110">
        <f>($B$26)+1</f>
        <v>18</v>
      </c>
      <c r="F13" s="110">
        <f>($B$26)+1</f>
        <v>18</v>
      </c>
      <c r="G13" s="109">
        <f>($B$26)+1</f>
        <v>18</v>
      </c>
      <c r="H13" s="7">
        <v>5</v>
      </c>
      <c r="I13" s="109">
        <f t="shared" si="4"/>
        <v>18</v>
      </c>
      <c r="J13" s="7">
        <f t="shared" si="0"/>
        <v>100</v>
      </c>
      <c r="K13" s="7">
        <f t="shared" si="1"/>
        <v>9</v>
      </c>
      <c r="L13" s="60">
        <v>36</v>
      </c>
      <c r="M13" s="7">
        <f t="shared" si="2"/>
        <v>64</v>
      </c>
      <c r="N13" s="7">
        <f t="shared" si="3"/>
        <v>9</v>
      </c>
      <c r="X13" s="10"/>
      <c r="Y13" s="184"/>
      <c r="Z13" s="185"/>
      <c r="AA13" s="186"/>
      <c r="AB13" s="187"/>
      <c r="AC13" s="188"/>
      <c r="AD13" s="185"/>
      <c r="AE13" s="185"/>
      <c r="AF13" s="185"/>
      <c r="AG13" s="185"/>
      <c r="AH13" s="185"/>
      <c r="AI13" s="185"/>
      <c r="AJ13" s="185"/>
      <c r="AK13" s="185"/>
      <c r="AL13" s="185"/>
    </row>
    <row r="14" spans="1:38" ht="13.8" thickBot="1" x14ac:dyDescent="0.3">
      <c r="A14" s="15" t="s">
        <v>43</v>
      </c>
      <c r="B14" s="110">
        <f>($B$26)+1</f>
        <v>18</v>
      </c>
      <c r="C14" s="106"/>
      <c r="D14" s="61">
        <v>1</v>
      </c>
      <c r="E14" s="110">
        <f t="shared" ref="E14:E21" si="5">($B$26)+1</f>
        <v>18</v>
      </c>
      <c r="F14" s="101">
        <v>10</v>
      </c>
      <c r="G14" s="109">
        <f>($B$26)+1</f>
        <v>18</v>
      </c>
      <c r="H14" s="109">
        <f>($B$26)+1</f>
        <v>18</v>
      </c>
      <c r="I14" s="109">
        <f t="shared" si="4"/>
        <v>18</v>
      </c>
      <c r="J14" s="61">
        <f t="shared" si="0"/>
        <v>101</v>
      </c>
      <c r="K14" s="7">
        <f t="shared" si="1"/>
        <v>10</v>
      </c>
      <c r="L14" s="60">
        <v>36</v>
      </c>
      <c r="M14" s="61">
        <f t="shared" si="2"/>
        <v>65</v>
      </c>
      <c r="N14" s="7">
        <f t="shared" si="3"/>
        <v>10</v>
      </c>
      <c r="X14" s="10"/>
      <c r="Y14" s="184"/>
      <c r="Z14" s="185"/>
      <c r="AA14" s="186"/>
      <c r="AB14" s="187"/>
      <c r="AC14" s="188"/>
      <c r="AD14" s="185"/>
      <c r="AE14" s="185"/>
      <c r="AF14" s="185"/>
      <c r="AG14" s="185"/>
      <c r="AH14" s="185"/>
      <c r="AI14" s="185"/>
      <c r="AJ14" s="185"/>
      <c r="AK14" s="185"/>
      <c r="AL14" s="185"/>
    </row>
    <row r="15" spans="1:38" ht="13.8" thickBot="1" x14ac:dyDescent="0.3">
      <c r="A15" s="15" t="s">
        <v>68</v>
      </c>
      <c r="B15" s="7">
        <v>3</v>
      </c>
      <c r="C15" s="110">
        <f>($B$26)+1</f>
        <v>18</v>
      </c>
      <c r="D15" s="7">
        <v>4</v>
      </c>
      <c r="E15" s="109">
        <f t="shared" si="5"/>
        <v>18</v>
      </c>
      <c r="F15" s="109">
        <f>($B$26)+1</f>
        <v>18</v>
      </c>
      <c r="G15" s="7">
        <v>5</v>
      </c>
      <c r="H15" s="109">
        <f t="shared" ref="H15:H21" si="6">($B$26)+1</f>
        <v>18</v>
      </c>
      <c r="I15" s="109">
        <f t="shared" si="4"/>
        <v>18</v>
      </c>
      <c r="J15" s="7">
        <f t="shared" si="0"/>
        <v>102</v>
      </c>
      <c r="K15" s="7">
        <f t="shared" si="1"/>
        <v>11</v>
      </c>
      <c r="L15" s="60">
        <v>36</v>
      </c>
      <c r="M15" s="7">
        <f t="shared" si="2"/>
        <v>66</v>
      </c>
      <c r="N15" s="7">
        <f t="shared" si="3"/>
        <v>11</v>
      </c>
      <c r="X15" s="10"/>
      <c r="Y15" s="184"/>
      <c r="Z15" s="185"/>
      <c r="AA15" s="186"/>
      <c r="AB15" s="187"/>
      <c r="AC15" s="188"/>
      <c r="AD15" s="185"/>
      <c r="AE15" s="185"/>
      <c r="AF15" s="185"/>
      <c r="AG15" s="185"/>
      <c r="AH15" s="185"/>
      <c r="AI15" s="185"/>
      <c r="AJ15" s="185"/>
      <c r="AK15" s="185"/>
      <c r="AL15" s="185"/>
    </row>
    <row r="16" spans="1:38" ht="14.4" x14ac:dyDescent="0.3">
      <c r="A16" s="15" t="s">
        <v>32</v>
      </c>
      <c r="B16" s="110">
        <f>($B$26)+1</f>
        <v>18</v>
      </c>
      <c r="C16" s="101">
        <v>2</v>
      </c>
      <c r="D16" s="7">
        <v>9</v>
      </c>
      <c r="E16" s="110">
        <f t="shared" si="5"/>
        <v>18</v>
      </c>
      <c r="F16" s="109">
        <f>($B$26)+1</f>
        <v>18</v>
      </c>
      <c r="G16" s="7">
        <v>6</v>
      </c>
      <c r="H16" s="109">
        <f t="shared" si="6"/>
        <v>18</v>
      </c>
      <c r="I16" s="109">
        <f t="shared" si="4"/>
        <v>18</v>
      </c>
      <c r="J16" s="7">
        <f t="shared" si="0"/>
        <v>107</v>
      </c>
      <c r="K16" s="7">
        <f t="shared" si="1"/>
        <v>12</v>
      </c>
      <c r="L16" s="60">
        <v>36</v>
      </c>
      <c r="M16" s="7">
        <f t="shared" si="2"/>
        <v>71</v>
      </c>
      <c r="N16" s="7">
        <f t="shared" si="3"/>
        <v>12</v>
      </c>
      <c r="P16" s="62" t="s">
        <v>112</v>
      </c>
      <c r="Q16" s="18"/>
      <c r="R16" s="18"/>
      <c r="S16" s="88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x14ac:dyDescent="0.25">
      <c r="A17" s="15" t="s">
        <v>47</v>
      </c>
      <c r="B17" s="110">
        <f>($B$26)+1</f>
        <v>18</v>
      </c>
      <c r="C17" s="110">
        <f t="shared" ref="C17:D21" si="7">($B$26)+1</f>
        <v>18</v>
      </c>
      <c r="D17" s="7">
        <f t="shared" si="7"/>
        <v>18</v>
      </c>
      <c r="E17" s="109">
        <f t="shared" si="5"/>
        <v>18</v>
      </c>
      <c r="F17" s="101">
        <v>7</v>
      </c>
      <c r="G17" s="109">
        <f>($B$26)+1</f>
        <v>18</v>
      </c>
      <c r="H17" s="109">
        <f t="shared" si="6"/>
        <v>18</v>
      </c>
      <c r="I17" s="101">
        <v>5</v>
      </c>
      <c r="J17" s="7">
        <f t="shared" si="0"/>
        <v>120</v>
      </c>
      <c r="K17" s="7">
        <f t="shared" si="1"/>
        <v>13</v>
      </c>
      <c r="L17" s="60">
        <v>36</v>
      </c>
      <c r="M17" s="7">
        <f t="shared" si="2"/>
        <v>84</v>
      </c>
      <c r="N17" s="7">
        <f t="shared" si="3"/>
        <v>13</v>
      </c>
      <c r="P17" s="20" t="s">
        <v>46</v>
      </c>
      <c r="Q17" s="161" t="s">
        <v>233</v>
      </c>
      <c r="R17" s="161"/>
      <c r="S17" s="16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x14ac:dyDescent="0.25">
      <c r="A18" s="15" t="s">
        <v>91</v>
      </c>
      <c r="B18" s="7">
        <v>1</v>
      </c>
      <c r="C18" s="110">
        <f t="shared" si="7"/>
        <v>18</v>
      </c>
      <c r="D18" s="110">
        <f t="shared" si="7"/>
        <v>18</v>
      </c>
      <c r="E18" s="109">
        <f t="shared" si="5"/>
        <v>18</v>
      </c>
      <c r="F18" s="109">
        <f>($B$26)+1</f>
        <v>18</v>
      </c>
      <c r="G18" s="109">
        <f>($B$26)+1</f>
        <v>18</v>
      </c>
      <c r="H18" s="109">
        <f t="shared" si="6"/>
        <v>18</v>
      </c>
      <c r="I18" s="109">
        <f>($B$26)+1</f>
        <v>18</v>
      </c>
      <c r="J18" s="7">
        <f t="shared" si="0"/>
        <v>127</v>
      </c>
      <c r="K18" s="7">
        <f t="shared" si="1"/>
        <v>14</v>
      </c>
      <c r="L18" s="60">
        <v>36</v>
      </c>
      <c r="M18" s="7">
        <f t="shared" si="2"/>
        <v>91</v>
      </c>
      <c r="N18" s="7">
        <f t="shared" si="3"/>
        <v>14</v>
      </c>
      <c r="P18" s="20" t="s">
        <v>37</v>
      </c>
      <c r="Q18" s="161" t="s">
        <v>234</v>
      </c>
      <c r="R18" s="161"/>
      <c r="S18" s="161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x14ac:dyDescent="0.25">
      <c r="A19" s="59" t="s">
        <v>36</v>
      </c>
      <c r="B19" s="110">
        <f>($B$26)+1</f>
        <v>18</v>
      </c>
      <c r="C19" s="110">
        <f t="shared" si="7"/>
        <v>18</v>
      </c>
      <c r="D19" s="7">
        <f t="shared" si="7"/>
        <v>18</v>
      </c>
      <c r="E19" s="7">
        <f t="shared" si="5"/>
        <v>18</v>
      </c>
      <c r="F19" s="7">
        <f>($B$26)+1</f>
        <v>18</v>
      </c>
      <c r="G19" s="7">
        <f>($B$26)+1</f>
        <v>18</v>
      </c>
      <c r="H19" s="7">
        <f t="shared" si="6"/>
        <v>18</v>
      </c>
      <c r="I19" s="7">
        <v>1</v>
      </c>
      <c r="J19" s="7">
        <f t="shared" si="0"/>
        <v>127</v>
      </c>
      <c r="K19" s="7">
        <f>RANK(J19,J$5:J$21,1)</f>
        <v>14</v>
      </c>
      <c r="L19" s="60">
        <v>36</v>
      </c>
      <c r="M19" s="7">
        <f t="shared" si="2"/>
        <v>91</v>
      </c>
      <c r="N19" s="7">
        <f>RANK(M19,M$5:M$21,1)</f>
        <v>14</v>
      </c>
      <c r="P19" s="23" t="s">
        <v>39</v>
      </c>
      <c r="Q19" s="164" t="s">
        <v>66</v>
      </c>
      <c r="R19" s="164"/>
      <c r="S19" s="16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x14ac:dyDescent="0.25">
      <c r="A20" s="15" t="s">
        <v>143</v>
      </c>
      <c r="B20" s="7">
        <v>4</v>
      </c>
      <c r="C20" s="110">
        <f t="shared" si="7"/>
        <v>18</v>
      </c>
      <c r="D20" s="110">
        <f t="shared" si="7"/>
        <v>18</v>
      </c>
      <c r="E20" s="109">
        <f t="shared" si="5"/>
        <v>18</v>
      </c>
      <c r="F20" s="109">
        <f>($B$26)+1</f>
        <v>18</v>
      </c>
      <c r="G20" s="109">
        <f>($B$26)+1</f>
        <v>18</v>
      </c>
      <c r="H20" s="109">
        <f t="shared" si="6"/>
        <v>18</v>
      </c>
      <c r="I20" s="109">
        <f>($B$26)+1</f>
        <v>18</v>
      </c>
      <c r="J20" s="7">
        <f t="shared" si="0"/>
        <v>130</v>
      </c>
      <c r="K20" s="7">
        <f>RANK(J20,J$5:J$21,1)</f>
        <v>16</v>
      </c>
      <c r="L20" s="60">
        <v>36</v>
      </c>
      <c r="M20" s="7">
        <f t="shared" si="2"/>
        <v>94</v>
      </c>
      <c r="N20" s="7">
        <f>RANK(M20,M$5:M$21,1)</f>
        <v>16</v>
      </c>
      <c r="Q20" s="123"/>
      <c r="R20" s="123"/>
      <c r="S20" s="123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x14ac:dyDescent="0.25">
      <c r="A21" s="59" t="s">
        <v>193</v>
      </c>
      <c r="B21" s="110">
        <f>($B$26)+1</f>
        <v>18</v>
      </c>
      <c r="C21" s="110">
        <f t="shared" si="7"/>
        <v>18</v>
      </c>
      <c r="D21" s="7">
        <f t="shared" si="7"/>
        <v>18</v>
      </c>
      <c r="E21" s="7">
        <f t="shared" si="5"/>
        <v>18</v>
      </c>
      <c r="F21" s="7">
        <f>($B$26)+1</f>
        <v>18</v>
      </c>
      <c r="G21" s="7">
        <f>($B$26)+1</f>
        <v>18</v>
      </c>
      <c r="H21" s="7">
        <f t="shared" si="6"/>
        <v>18</v>
      </c>
      <c r="I21" s="101">
        <v>6</v>
      </c>
      <c r="J21" s="7">
        <f t="shared" si="0"/>
        <v>132</v>
      </c>
      <c r="K21" s="7">
        <f>RANK(J21,J$5:J$21,1)</f>
        <v>17</v>
      </c>
      <c r="L21" s="60">
        <v>36</v>
      </c>
      <c r="M21" s="7">
        <f t="shared" si="2"/>
        <v>96</v>
      </c>
      <c r="N21" s="7">
        <f>RANK(M21,M$5:M$21,1)</f>
        <v>17</v>
      </c>
      <c r="Q21" s="123"/>
      <c r="R21" s="123"/>
      <c r="S21" s="123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x14ac:dyDescent="0.25">
      <c r="A22" s="27" t="s">
        <v>100</v>
      </c>
      <c r="B22" s="28"/>
      <c r="C22" s="28"/>
      <c r="D22" s="28"/>
      <c r="E22" s="28"/>
      <c r="F22" s="116">
        <v>3</v>
      </c>
      <c r="G22" s="28"/>
      <c r="H22" s="28">
        <v>6</v>
      </c>
      <c r="I22" s="89">
        <v>7</v>
      </c>
      <c r="J22" s="28"/>
      <c r="K22" s="90"/>
      <c r="L22" s="30"/>
      <c r="M22" s="28"/>
      <c r="N22" s="28"/>
      <c r="S22" t="s">
        <v>235</v>
      </c>
      <c r="T22" t="s">
        <v>236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x14ac:dyDescent="0.25">
      <c r="A23" s="27" t="s">
        <v>101</v>
      </c>
      <c r="B23" s="28"/>
      <c r="C23" s="28">
        <v>1</v>
      </c>
      <c r="D23" s="28">
        <v>11</v>
      </c>
      <c r="E23" s="28"/>
      <c r="F23" s="116">
        <v>8</v>
      </c>
      <c r="G23" s="28"/>
      <c r="H23" s="28">
        <v>7</v>
      </c>
      <c r="I23" s="89"/>
      <c r="J23" s="28"/>
      <c r="K23" s="90"/>
      <c r="L23" s="30"/>
      <c r="M23" s="28"/>
      <c r="N23" s="2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x14ac:dyDescent="0.25">
      <c r="A24" s="27" t="s">
        <v>192</v>
      </c>
      <c r="B24" s="28"/>
      <c r="C24" s="28"/>
      <c r="D24" s="28"/>
      <c r="E24" s="28"/>
      <c r="F24" s="116">
        <v>9</v>
      </c>
      <c r="G24" s="28"/>
      <c r="H24" s="28"/>
      <c r="I24" s="89"/>
      <c r="J24" s="28"/>
      <c r="K24" s="90"/>
      <c r="L24" s="30"/>
      <c r="M24" s="28"/>
      <c r="N24" s="28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x14ac:dyDescent="0.25">
      <c r="A25" s="15" t="s">
        <v>231</v>
      </c>
      <c r="B25" s="7"/>
      <c r="C25" s="7"/>
      <c r="D25" s="7"/>
      <c r="E25" s="7"/>
      <c r="F25" s="7"/>
      <c r="G25" s="7"/>
      <c r="H25" s="7"/>
      <c r="I25" s="7">
        <v>3</v>
      </c>
      <c r="J25" s="7"/>
      <c r="K25" s="7"/>
      <c r="L25" s="60"/>
      <c r="M25" s="7"/>
      <c r="N25" s="7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x14ac:dyDescent="0.25">
      <c r="A26" s="6" t="s">
        <v>52</v>
      </c>
      <c r="B26" s="183">
        <f>COUNTA(A5:A21)</f>
        <v>17</v>
      </c>
      <c r="C26" s="3"/>
      <c r="D26" s="3"/>
      <c r="E26" s="3"/>
      <c r="F26" s="3"/>
      <c r="G26" s="3"/>
      <c r="H26" s="3"/>
      <c r="I26" s="3"/>
      <c r="J26" s="3"/>
      <c r="K26" s="11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x14ac:dyDescent="0.25">
      <c r="A27" s="67" t="s">
        <v>53</v>
      </c>
      <c r="B27" s="67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x14ac:dyDescent="0.25">
      <c r="A28" s="6" t="s">
        <v>54</v>
      </c>
      <c r="B28" s="32"/>
      <c r="D28" s="33">
        <v>21</v>
      </c>
      <c r="E28" t="s">
        <v>55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x14ac:dyDescent="0.25">
      <c r="A29" s="6" t="s">
        <v>56</v>
      </c>
      <c r="B29" s="34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x14ac:dyDescent="0.25">
      <c r="A30" s="6" t="s">
        <v>57</v>
      </c>
      <c r="B30" s="35"/>
    </row>
    <row r="31" spans="1:38" x14ac:dyDescent="0.25">
      <c r="A31" s="36" t="s">
        <v>58</v>
      </c>
      <c r="B31" s="119"/>
      <c r="I31" s="11"/>
      <c r="K31" s="11"/>
    </row>
    <row r="32" spans="1:38" x14ac:dyDescent="0.25">
      <c r="A32" s="36" t="s">
        <v>59</v>
      </c>
      <c r="B32" s="38"/>
      <c r="I32" s="11"/>
      <c r="K32" s="11"/>
    </row>
    <row r="33" spans="1:23" x14ac:dyDescent="0.25">
      <c r="A33" s="36" t="s">
        <v>60</v>
      </c>
      <c r="B33" s="68"/>
      <c r="I33" s="11"/>
      <c r="K33" s="11"/>
    </row>
    <row r="34" spans="1:23" x14ac:dyDescent="0.25">
      <c r="A34" s="49" t="s">
        <v>64</v>
      </c>
      <c r="D34" s="49" t="s">
        <v>62</v>
      </c>
      <c r="G34" s="49" t="s">
        <v>65</v>
      </c>
      <c r="I34" s="11"/>
      <c r="J34" s="49" t="s">
        <v>64</v>
      </c>
      <c r="K34" s="11"/>
      <c r="M34" s="49" t="s">
        <v>63</v>
      </c>
      <c r="P34" s="49" t="s">
        <v>65</v>
      </c>
      <c r="S34" s="49" t="s">
        <v>64</v>
      </c>
      <c r="V34" s="49" t="s">
        <v>63</v>
      </c>
    </row>
    <row r="35" spans="1:23" ht="14.25" customHeight="1" x14ac:dyDescent="0.25">
      <c r="A35" s="40" t="s">
        <v>113</v>
      </c>
      <c r="B35" s="19"/>
      <c r="D35" s="40" t="s">
        <v>114</v>
      </c>
      <c r="E35" s="19"/>
      <c r="G35" s="40" t="s">
        <v>115</v>
      </c>
      <c r="H35" s="91"/>
      <c r="J35" s="40" t="s">
        <v>116</v>
      </c>
      <c r="K35" s="91"/>
      <c r="M35" s="40" t="s">
        <v>117</v>
      </c>
      <c r="N35" s="91"/>
      <c r="P35" s="40" t="s">
        <v>118</v>
      </c>
      <c r="Q35" s="91"/>
      <c r="R35" s="10"/>
      <c r="S35" s="40" t="s">
        <v>119</v>
      </c>
      <c r="T35" s="91"/>
      <c r="V35" s="40" t="s">
        <v>120</v>
      </c>
      <c r="W35" s="70"/>
    </row>
    <row r="36" spans="1:23" x14ac:dyDescent="0.25">
      <c r="A36" s="115">
        <v>45703</v>
      </c>
      <c r="B36" s="72"/>
      <c r="C36" s="74"/>
      <c r="D36" s="92">
        <v>45738</v>
      </c>
      <c r="E36" s="64"/>
      <c r="F36" s="74"/>
      <c r="G36" s="92">
        <v>45773</v>
      </c>
      <c r="H36" s="42"/>
      <c r="I36" s="74"/>
      <c r="J36" s="92">
        <v>45794</v>
      </c>
      <c r="K36" s="93"/>
      <c r="L36" s="74"/>
      <c r="M36" s="94">
        <v>45864</v>
      </c>
      <c r="N36" s="42"/>
      <c r="P36" s="94">
        <v>45892</v>
      </c>
      <c r="Q36" s="42"/>
      <c r="R36" s="10"/>
      <c r="S36" s="94">
        <v>45920</v>
      </c>
      <c r="T36" s="42"/>
      <c r="V36" s="94">
        <v>45962</v>
      </c>
      <c r="W36" s="72"/>
    </row>
    <row r="37" spans="1:23" x14ac:dyDescent="0.25">
      <c r="A37" s="20" t="s">
        <v>141</v>
      </c>
      <c r="B37" s="43">
        <v>1</v>
      </c>
      <c r="D37" s="20" t="s">
        <v>121</v>
      </c>
      <c r="E37" s="77">
        <v>1</v>
      </c>
      <c r="F37" s="10"/>
      <c r="G37" s="20" t="s">
        <v>161</v>
      </c>
      <c r="H37" s="43">
        <v>1</v>
      </c>
      <c r="I37" s="10"/>
      <c r="J37" s="20" t="s">
        <v>144</v>
      </c>
      <c r="K37" s="43">
        <v>1</v>
      </c>
      <c r="L37" s="10"/>
      <c r="M37" s="20" t="s">
        <v>145</v>
      </c>
      <c r="N37" s="43">
        <v>1</v>
      </c>
      <c r="P37" s="20" t="s">
        <v>146</v>
      </c>
      <c r="Q37" s="43">
        <v>1</v>
      </c>
      <c r="R37" s="10"/>
      <c r="S37" s="20" t="s">
        <v>147</v>
      </c>
      <c r="T37" s="43">
        <v>1</v>
      </c>
      <c r="V37" s="41" t="s">
        <v>36</v>
      </c>
      <c r="W37" s="77">
        <v>1</v>
      </c>
    </row>
    <row r="38" spans="1:23" x14ac:dyDescent="0.25">
      <c r="A38" s="20" t="s">
        <v>142</v>
      </c>
      <c r="B38" s="43">
        <v>2</v>
      </c>
      <c r="D38" s="20" t="s">
        <v>146</v>
      </c>
      <c r="E38" s="77">
        <v>2</v>
      </c>
      <c r="F38" s="10"/>
      <c r="G38" s="20" t="s">
        <v>154</v>
      </c>
      <c r="H38" s="43">
        <v>2</v>
      </c>
      <c r="I38" s="10"/>
      <c r="J38" s="20" t="s">
        <v>142</v>
      </c>
      <c r="K38" s="43">
        <v>2</v>
      </c>
      <c r="L38" s="10"/>
      <c r="M38" s="20" t="s">
        <v>147</v>
      </c>
      <c r="N38" s="43">
        <v>2</v>
      </c>
      <c r="P38" s="20" t="s">
        <v>125</v>
      </c>
      <c r="Q38" s="43">
        <v>2</v>
      </c>
      <c r="R38" s="10"/>
      <c r="S38" s="20" t="s">
        <v>144</v>
      </c>
      <c r="T38" s="43">
        <v>2</v>
      </c>
      <c r="V38" s="20" t="s">
        <v>125</v>
      </c>
      <c r="W38" s="77">
        <v>2</v>
      </c>
    </row>
    <row r="39" spans="1:23" x14ac:dyDescent="0.25">
      <c r="A39" s="20" t="s">
        <v>129</v>
      </c>
      <c r="B39" s="43">
        <v>3</v>
      </c>
      <c r="D39" s="20" t="s">
        <v>155</v>
      </c>
      <c r="E39" s="77">
        <v>3</v>
      </c>
      <c r="F39" s="10"/>
      <c r="G39" s="20" t="s">
        <v>147</v>
      </c>
      <c r="H39" s="43">
        <v>3</v>
      </c>
      <c r="I39" s="10"/>
      <c r="J39" s="20" t="s">
        <v>145</v>
      </c>
      <c r="K39" s="43">
        <v>3</v>
      </c>
      <c r="L39" s="10"/>
      <c r="M39" s="20" t="s">
        <v>153</v>
      </c>
      <c r="N39" s="43">
        <v>3</v>
      </c>
      <c r="P39" s="20" t="s">
        <v>70</v>
      </c>
      <c r="Q39" s="43">
        <v>3</v>
      </c>
      <c r="R39" s="10"/>
      <c r="S39" s="20" t="s">
        <v>146</v>
      </c>
      <c r="T39" s="43">
        <v>3</v>
      </c>
      <c r="V39" t="s">
        <v>231</v>
      </c>
      <c r="W39" s="77">
        <v>3</v>
      </c>
    </row>
    <row r="40" spans="1:23" x14ac:dyDescent="0.25">
      <c r="A40" s="20" t="s">
        <v>143</v>
      </c>
      <c r="B40" s="43">
        <v>4</v>
      </c>
      <c r="D40" s="20" t="s">
        <v>82</v>
      </c>
      <c r="E40" s="77">
        <v>4</v>
      </c>
      <c r="F40" s="10"/>
      <c r="G40" s="20" t="s">
        <v>129</v>
      </c>
      <c r="H40" s="43">
        <v>4</v>
      </c>
      <c r="I40" s="10"/>
      <c r="J40" s="20" t="s">
        <v>148</v>
      </c>
      <c r="K40" s="43">
        <v>4</v>
      </c>
      <c r="L40" s="10"/>
      <c r="M40" s="20" t="s">
        <v>148</v>
      </c>
      <c r="N40" s="43">
        <v>4</v>
      </c>
      <c r="P40" s="20" t="s">
        <v>147</v>
      </c>
      <c r="Q40" s="43">
        <v>4</v>
      </c>
      <c r="R40" s="10"/>
      <c r="S40" s="20" t="s">
        <v>125</v>
      </c>
      <c r="T40" s="43">
        <v>4</v>
      </c>
      <c r="V40" s="20" t="s">
        <v>146</v>
      </c>
      <c r="W40" s="77">
        <v>4</v>
      </c>
    </row>
    <row r="41" spans="1:23" x14ac:dyDescent="0.25">
      <c r="A41" s="20" t="s">
        <v>144</v>
      </c>
      <c r="B41" s="43">
        <v>5</v>
      </c>
      <c r="D41" s="20" t="s">
        <v>145</v>
      </c>
      <c r="E41" s="77">
        <v>5</v>
      </c>
      <c r="F41" s="10"/>
      <c r="G41" s="20" t="s">
        <v>148</v>
      </c>
      <c r="H41" s="43">
        <v>5</v>
      </c>
      <c r="I41" s="10"/>
      <c r="J41" s="20" t="s">
        <v>146</v>
      </c>
      <c r="K41" s="43">
        <v>5</v>
      </c>
      <c r="L41" s="10"/>
      <c r="M41" s="20" t="s">
        <v>154</v>
      </c>
      <c r="N41" s="43">
        <v>5</v>
      </c>
      <c r="P41" s="20" t="s">
        <v>129</v>
      </c>
      <c r="Q41" s="43">
        <v>5</v>
      </c>
      <c r="R41" s="10"/>
      <c r="S41" s="20" t="s">
        <v>82</v>
      </c>
      <c r="T41" s="43">
        <v>5</v>
      </c>
      <c r="V41" s="20" t="s">
        <v>154</v>
      </c>
      <c r="W41" s="77">
        <v>5</v>
      </c>
    </row>
    <row r="42" spans="1:23" x14ac:dyDescent="0.25">
      <c r="A42" s="20" t="s">
        <v>145</v>
      </c>
      <c r="B42" s="43">
        <v>6</v>
      </c>
      <c r="C42" s="10"/>
      <c r="D42" s="20" t="s">
        <v>147</v>
      </c>
      <c r="E42" s="77">
        <v>6</v>
      </c>
      <c r="F42" s="10"/>
      <c r="G42" s="20" t="s">
        <v>144</v>
      </c>
      <c r="H42" s="43">
        <v>6</v>
      </c>
      <c r="I42" s="10"/>
      <c r="J42" s="20" t="s">
        <v>154</v>
      </c>
      <c r="K42" s="77">
        <v>6</v>
      </c>
      <c r="L42" s="10"/>
      <c r="M42" s="20" t="s">
        <v>142</v>
      </c>
      <c r="N42" s="43">
        <v>6</v>
      </c>
      <c r="P42" s="20" t="s">
        <v>155</v>
      </c>
      <c r="Q42" s="43">
        <v>6</v>
      </c>
      <c r="R42" s="10"/>
      <c r="S42" s="20" t="s">
        <v>153</v>
      </c>
      <c r="T42" s="43">
        <v>6</v>
      </c>
      <c r="V42" s="41" t="s">
        <v>47</v>
      </c>
      <c r="W42" s="77">
        <v>6</v>
      </c>
    </row>
    <row r="43" spans="1:23" x14ac:dyDescent="0.25">
      <c r="A43" s="20" t="s">
        <v>146</v>
      </c>
      <c r="B43" s="77">
        <v>7</v>
      </c>
      <c r="C43" s="10"/>
      <c r="D43" s="20" t="s">
        <v>125</v>
      </c>
      <c r="E43" s="77">
        <v>7</v>
      </c>
      <c r="F43" s="10"/>
      <c r="G43" s="20" t="s">
        <v>125</v>
      </c>
      <c r="H43" s="43">
        <v>7</v>
      </c>
      <c r="I43" s="10"/>
      <c r="J43" s="23" t="s">
        <v>74</v>
      </c>
      <c r="K43" s="76">
        <v>7</v>
      </c>
      <c r="L43" s="10"/>
      <c r="M43" s="20" t="s">
        <v>70</v>
      </c>
      <c r="N43" s="43">
        <v>7</v>
      </c>
      <c r="P43" s="23" t="s">
        <v>142</v>
      </c>
      <c r="Q43" s="47">
        <v>7</v>
      </c>
      <c r="R43" s="10"/>
      <c r="S43" s="20" t="s">
        <v>121</v>
      </c>
      <c r="T43" s="43">
        <v>7</v>
      </c>
      <c r="V43" s="41" t="s">
        <v>122</v>
      </c>
      <c r="W43" s="77">
        <v>7</v>
      </c>
    </row>
    <row r="44" spans="1:23" x14ac:dyDescent="0.25">
      <c r="A44" s="20" t="s">
        <v>147</v>
      </c>
      <c r="B44" s="77">
        <v>8</v>
      </c>
      <c r="C44" s="10"/>
      <c r="D44" s="23" t="s">
        <v>144</v>
      </c>
      <c r="E44" s="76">
        <v>8</v>
      </c>
      <c r="F44" s="10"/>
      <c r="G44" s="20" t="s">
        <v>146</v>
      </c>
      <c r="H44" s="43">
        <v>8</v>
      </c>
      <c r="I44" s="10"/>
      <c r="J44" s="10"/>
      <c r="K44" s="3"/>
      <c r="L44" s="10"/>
      <c r="M44" s="20" t="s">
        <v>121</v>
      </c>
      <c r="N44" s="43">
        <v>8</v>
      </c>
      <c r="P44" s="11"/>
      <c r="Q44" s="58"/>
      <c r="R44" s="10"/>
      <c r="S44" s="20" t="s">
        <v>145</v>
      </c>
      <c r="T44" s="43">
        <v>8</v>
      </c>
      <c r="V44" s="41" t="s">
        <v>193</v>
      </c>
      <c r="W44" s="77">
        <v>8</v>
      </c>
    </row>
    <row r="45" spans="1:23" x14ac:dyDescent="0.25">
      <c r="A45" s="20" t="s">
        <v>82</v>
      </c>
      <c r="B45" s="77">
        <v>9</v>
      </c>
      <c r="D45" s="10"/>
      <c r="E45" s="3"/>
      <c r="F45" s="74"/>
      <c r="G45" s="20" t="s">
        <v>155</v>
      </c>
      <c r="H45" s="114">
        <v>9</v>
      </c>
      <c r="I45" s="74"/>
      <c r="J45" s="74"/>
      <c r="L45" s="74"/>
      <c r="M45" s="20" t="s">
        <v>177</v>
      </c>
      <c r="N45" s="43">
        <v>9</v>
      </c>
      <c r="P45" s="11"/>
      <c r="Q45" s="10"/>
      <c r="R45" s="10"/>
      <c r="S45" s="23" t="s">
        <v>142</v>
      </c>
      <c r="T45" s="47">
        <v>9</v>
      </c>
      <c r="V45" s="41"/>
      <c r="W45" s="77"/>
    </row>
    <row r="46" spans="1:23" x14ac:dyDescent="0.25">
      <c r="A46" s="20" t="s">
        <v>125</v>
      </c>
      <c r="B46" s="77">
        <v>10</v>
      </c>
      <c r="E46" s="10"/>
      <c r="F46" s="10"/>
      <c r="G46" s="20" t="s">
        <v>145</v>
      </c>
      <c r="H46" s="43">
        <v>10</v>
      </c>
      <c r="I46" s="10"/>
      <c r="J46" s="10"/>
      <c r="L46" s="10"/>
      <c r="M46" s="20" t="s">
        <v>47</v>
      </c>
      <c r="N46" s="43">
        <v>10</v>
      </c>
      <c r="P46" s="11"/>
      <c r="Q46" s="10"/>
      <c r="R46" s="10"/>
      <c r="V46" s="23"/>
      <c r="W46" s="76"/>
    </row>
    <row r="47" spans="1:23" x14ac:dyDescent="0.25">
      <c r="A47" s="23" t="s">
        <v>148</v>
      </c>
      <c r="B47" s="76">
        <v>11</v>
      </c>
      <c r="E47" s="10"/>
      <c r="F47" s="10"/>
      <c r="G47" s="20" t="s">
        <v>121</v>
      </c>
      <c r="H47" s="43">
        <v>11</v>
      </c>
      <c r="I47" s="10"/>
      <c r="J47" s="10"/>
      <c r="L47" s="10"/>
      <c r="M47" s="20" t="s">
        <v>146</v>
      </c>
      <c r="N47" s="43">
        <v>11</v>
      </c>
      <c r="P47" s="11"/>
      <c r="Q47" s="10"/>
      <c r="R47" s="10"/>
      <c r="W47" s="3"/>
    </row>
    <row r="48" spans="1:23" x14ac:dyDescent="0.25">
      <c r="E48" s="10"/>
      <c r="F48" s="10"/>
      <c r="G48" s="23" t="s">
        <v>82</v>
      </c>
      <c r="H48" s="47">
        <v>12</v>
      </c>
      <c r="I48" s="10"/>
      <c r="J48" s="10"/>
      <c r="L48" s="10"/>
      <c r="M48" s="20" t="s">
        <v>74</v>
      </c>
      <c r="N48" s="43">
        <v>12</v>
      </c>
      <c r="P48" s="11"/>
      <c r="Q48" s="10"/>
      <c r="R48" s="10"/>
      <c r="W48" s="3"/>
    </row>
    <row r="49" spans="1:23" x14ac:dyDescent="0.25">
      <c r="E49" s="10"/>
      <c r="F49" s="10"/>
      <c r="G49" s="10"/>
      <c r="H49" s="10"/>
      <c r="I49" s="10"/>
      <c r="J49" s="10"/>
      <c r="L49" s="10"/>
      <c r="M49" s="23" t="s">
        <v>161</v>
      </c>
      <c r="N49" s="47">
        <v>13</v>
      </c>
      <c r="P49" s="11"/>
      <c r="Q49" s="10"/>
      <c r="R49" s="10"/>
      <c r="W49" s="3"/>
    </row>
    <row r="50" spans="1:23" x14ac:dyDescent="0.25">
      <c r="E50" s="10"/>
      <c r="F50" s="10"/>
      <c r="G50" s="10"/>
      <c r="H50" s="10"/>
      <c r="I50" s="10"/>
      <c r="J50" s="10"/>
      <c r="L50" s="10"/>
      <c r="M50" s="10"/>
      <c r="P50" s="11"/>
      <c r="Q50" s="10"/>
      <c r="R50" s="10"/>
    </row>
    <row r="51" spans="1:23" x14ac:dyDescent="0.25">
      <c r="A51" s="21" t="s">
        <v>61</v>
      </c>
      <c r="B51" s="105" t="s">
        <v>194</v>
      </c>
      <c r="C51" t="s">
        <v>212</v>
      </c>
    </row>
    <row r="52" spans="1:23" x14ac:dyDescent="0.25">
      <c r="A52" s="49" t="s">
        <v>62</v>
      </c>
      <c r="B52" s="50"/>
      <c r="C52" s="49"/>
      <c r="D52" s="49" t="s">
        <v>63</v>
      </c>
      <c r="E52" s="49"/>
      <c r="F52" s="49"/>
      <c r="G52" s="49" t="s">
        <v>64</v>
      </c>
      <c r="H52" s="49"/>
      <c r="I52" s="50"/>
      <c r="J52" s="49" t="s">
        <v>65</v>
      </c>
    </row>
    <row r="53" spans="1:23" x14ac:dyDescent="0.25">
      <c r="A53" s="51" t="s">
        <v>195</v>
      </c>
      <c r="B53" s="21"/>
      <c r="C53" s="52"/>
      <c r="D53" s="51" t="s">
        <v>42</v>
      </c>
      <c r="E53" s="52"/>
      <c r="F53" s="52"/>
      <c r="G53" s="51" t="s">
        <v>202</v>
      </c>
      <c r="H53" s="21"/>
      <c r="I53" s="21"/>
      <c r="J53" s="51" t="s">
        <v>209</v>
      </c>
      <c r="K53" s="52"/>
      <c r="L53" s="52"/>
      <c r="M53" s="52"/>
    </row>
    <row r="54" spans="1:23" x14ac:dyDescent="0.25">
      <c r="A54" s="53" t="s">
        <v>196</v>
      </c>
      <c r="D54" s="53" t="s">
        <v>27</v>
      </c>
      <c r="G54" s="53" t="s">
        <v>203</v>
      </c>
      <c r="J54" s="53" t="s">
        <v>50</v>
      </c>
    </row>
    <row r="55" spans="1:23" x14ac:dyDescent="0.25">
      <c r="A55" s="53" t="s">
        <v>69</v>
      </c>
      <c r="D55" s="53" t="s">
        <v>199</v>
      </c>
      <c r="G55" s="53" t="s">
        <v>204</v>
      </c>
      <c r="J55" s="53" t="s">
        <v>210</v>
      </c>
    </row>
    <row r="56" spans="1:23" x14ac:dyDescent="0.25">
      <c r="A56" s="53" t="s">
        <v>49</v>
      </c>
      <c r="D56" s="53" t="s">
        <v>48</v>
      </c>
      <c r="G56" s="53" t="s">
        <v>41</v>
      </c>
      <c r="J56" s="53" t="s">
        <v>71</v>
      </c>
    </row>
    <row r="57" spans="1:23" x14ac:dyDescent="0.25">
      <c r="A57" s="53" t="s">
        <v>30</v>
      </c>
      <c r="D57" s="53" t="s">
        <v>201</v>
      </c>
      <c r="G57" s="53" t="s">
        <v>205</v>
      </c>
      <c r="J57" s="53" t="s">
        <v>34</v>
      </c>
    </row>
    <row r="58" spans="1:23" x14ac:dyDescent="0.25">
      <c r="A58" s="53" t="s">
        <v>31</v>
      </c>
      <c r="D58" s="53" t="s">
        <v>200</v>
      </c>
      <c r="G58" s="53" t="s">
        <v>206</v>
      </c>
      <c r="J58" s="53" t="s">
        <v>211</v>
      </c>
    </row>
    <row r="59" spans="1:23" x14ac:dyDescent="0.25">
      <c r="A59" s="53" t="s">
        <v>197</v>
      </c>
      <c r="D59" t="s">
        <v>78</v>
      </c>
      <c r="G59" s="53" t="s">
        <v>208</v>
      </c>
      <c r="J59" s="53" t="s">
        <v>80</v>
      </c>
    </row>
    <row r="60" spans="1:23" x14ac:dyDescent="0.25">
      <c r="A60" s="53" t="s">
        <v>198</v>
      </c>
      <c r="D60" t="s">
        <v>81</v>
      </c>
      <c r="G60" s="53" t="s">
        <v>207</v>
      </c>
      <c r="J60" s="53" t="s">
        <v>51</v>
      </c>
    </row>
    <row r="63" spans="1:23" x14ac:dyDescent="0.25">
      <c r="A63" s="51"/>
      <c r="B63" s="21"/>
      <c r="C63" s="21"/>
      <c r="D63" s="51"/>
      <c r="E63" s="21"/>
      <c r="F63" s="21"/>
      <c r="G63" s="51"/>
      <c r="H63" s="21"/>
      <c r="I63" s="21"/>
      <c r="J63" s="51"/>
    </row>
    <row r="65" spans="1:16" ht="14.4" x14ac:dyDescent="0.3"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</row>
    <row r="66" spans="1:1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P66" s="3"/>
    </row>
    <row r="67" spans="1:16" x14ac:dyDescent="0.25">
      <c r="A67" s="54"/>
      <c r="B67" s="55"/>
      <c r="C67" s="55"/>
      <c r="D67" s="55"/>
      <c r="E67" s="55"/>
      <c r="F67" s="55"/>
      <c r="G67" s="55"/>
      <c r="H67" s="55"/>
      <c r="I67" s="55"/>
      <c r="J67" s="3"/>
      <c r="K67" s="3"/>
      <c r="L67" s="3"/>
      <c r="M67" s="3"/>
      <c r="N67" s="3"/>
    </row>
    <row r="68" spans="1:16" x14ac:dyDescent="0.25">
      <c r="A68" s="5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6" x14ac:dyDescent="0.25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57"/>
      <c r="M69" s="3"/>
      <c r="N69" s="3"/>
      <c r="P69" s="56"/>
    </row>
    <row r="70" spans="1:16" x14ac:dyDescent="0.25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57"/>
      <c r="M70" s="3"/>
      <c r="N70" s="3"/>
      <c r="P70" s="56"/>
    </row>
    <row r="71" spans="1:16" x14ac:dyDescent="0.25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57"/>
      <c r="M71" s="3"/>
      <c r="N71" s="3"/>
      <c r="P71" s="56"/>
    </row>
    <row r="72" spans="1:16" x14ac:dyDescent="0.25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57"/>
      <c r="M72" s="3"/>
      <c r="N72" s="3"/>
    </row>
    <row r="73" spans="1:16" x14ac:dyDescent="0.25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57"/>
      <c r="M73" s="3"/>
      <c r="N73" s="3"/>
      <c r="P73" s="56"/>
    </row>
    <row r="74" spans="1:16" x14ac:dyDescent="0.25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57"/>
      <c r="M74" s="3"/>
      <c r="N74" s="3"/>
      <c r="P74" s="56"/>
    </row>
    <row r="75" spans="1:16" x14ac:dyDescent="0.25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57"/>
      <c r="M75" s="3"/>
      <c r="N75" s="3"/>
      <c r="P75" s="56"/>
    </row>
    <row r="76" spans="1:16" x14ac:dyDescent="0.25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57"/>
      <c r="M76" s="3"/>
      <c r="N76" s="3"/>
      <c r="P76" s="56"/>
    </row>
    <row r="77" spans="1:16" x14ac:dyDescent="0.25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57"/>
      <c r="M77" s="3"/>
      <c r="N77" s="3"/>
      <c r="P77" s="56"/>
    </row>
    <row r="78" spans="1:16" x14ac:dyDescent="0.25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57"/>
      <c r="M78" s="3"/>
      <c r="N78" s="3"/>
      <c r="P78" s="56"/>
    </row>
    <row r="79" spans="1:16" x14ac:dyDescent="0.25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57"/>
      <c r="M79" s="3"/>
      <c r="N79" s="3"/>
    </row>
    <row r="80" spans="1:16" x14ac:dyDescent="0.25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57"/>
      <c r="M80" s="3"/>
      <c r="N80" s="3"/>
      <c r="P80" s="56"/>
    </row>
    <row r="81" spans="1:16" x14ac:dyDescent="0.25">
      <c r="A81" s="21"/>
      <c r="B81" s="3"/>
      <c r="C81" s="3"/>
      <c r="D81" s="3"/>
      <c r="E81" s="3"/>
      <c r="F81" s="3"/>
      <c r="G81" s="3"/>
      <c r="H81" s="3"/>
      <c r="I81" s="3"/>
      <c r="J81" s="3"/>
      <c r="K81" s="3"/>
      <c r="L81" s="57"/>
      <c r="M81" s="3"/>
      <c r="N81" s="58"/>
      <c r="P81" s="56"/>
    </row>
    <row r="82" spans="1:16" x14ac:dyDescent="0.25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57"/>
      <c r="M82" s="3"/>
      <c r="N82" s="3"/>
      <c r="P82" s="56"/>
    </row>
    <row r="83" spans="1:16" x14ac:dyDescent="0.25">
      <c r="A83" s="11"/>
      <c r="B83" s="3"/>
      <c r="C83" s="49"/>
      <c r="D83" s="3"/>
      <c r="E83" s="3"/>
      <c r="F83" s="3"/>
      <c r="G83" s="3"/>
      <c r="H83" s="3"/>
      <c r="I83" s="3"/>
      <c r="J83" s="3"/>
      <c r="K83" s="3"/>
      <c r="L83" s="57"/>
      <c r="M83" s="3"/>
      <c r="N83" s="3"/>
      <c r="O83" s="3"/>
    </row>
    <row r="84" spans="1:16" x14ac:dyDescent="0.25">
      <c r="A84" s="11"/>
      <c r="B84" s="3"/>
      <c r="C84" s="3"/>
      <c r="D84" s="3"/>
      <c r="E84" s="3"/>
      <c r="F84" s="49"/>
      <c r="G84" s="3"/>
      <c r="H84" s="3"/>
      <c r="I84" s="3"/>
      <c r="J84" s="3"/>
      <c r="K84" s="74"/>
      <c r="L84" s="57"/>
      <c r="M84" s="3"/>
      <c r="N84" s="3"/>
      <c r="O84" s="3"/>
    </row>
    <row r="85" spans="1:16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57"/>
      <c r="M85" s="3"/>
      <c r="N85" s="3"/>
      <c r="O85" s="3"/>
    </row>
    <row r="86" spans="1:16" x14ac:dyDescent="0.25">
      <c r="B86" s="3"/>
      <c r="C86" s="3"/>
      <c r="D86" s="3"/>
      <c r="E86" s="3"/>
      <c r="F86" s="3"/>
      <c r="G86" s="3"/>
      <c r="H86" s="3"/>
      <c r="I86" s="3"/>
      <c r="J86" s="3"/>
      <c r="K86" s="11"/>
    </row>
    <row r="87" spans="1:16" ht="14.4" x14ac:dyDescent="0.3">
      <c r="D87" s="1"/>
      <c r="H87" s="1"/>
      <c r="K87" s="11"/>
    </row>
    <row r="88" spans="1:16" x14ac:dyDescent="0.25">
      <c r="E88" s="21"/>
      <c r="F88" s="3"/>
      <c r="I88" s="21"/>
      <c r="J88" s="3"/>
      <c r="K88" s="11"/>
    </row>
    <row r="89" spans="1:16" x14ac:dyDescent="0.25">
      <c r="E89" s="21"/>
      <c r="F89" s="3"/>
      <c r="I89" s="21"/>
      <c r="J89" s="3"/>
      <c r="K89" s="11"/>
    </row>
    <row r="90" spans="1:16" x14ac:dyDescent="0.25">
      <c r="E90" s="21"/>
      <c r="F90" s="3"/>
      <c r="I90" s="21"/>
      <c r="J90" s="3"/>
      <c r="K90" s="11"/>
    </row>
    <row r="91" spans="1:16" x14ac:dyDescent="0.25">
      <c r="A91" s="10"/>
      <c r="B91" s="10"/>
      <c r="I91" s="11"/>
      <c r="K91" s="11"/>
    </row>
  </sheetData>
  <sortState xmlns:xlrd2="http://schemas.microsoft.com/office/spreadsheetml/2017/richdata2" ref="A5:N21">
    <sortCondition ref="N5:N21"/>
  </sortState>
  <mergeCells count="9">
    <mergeCell ref="Q17:S17"/>
    <mergeCell ref="Q18:S18"/>
    <mergeCell ref="Q19:S19"/>
    <mergeCell ref="B65:N65"/>
    <mergeCell ref="B1:N1"/>
    <mergeCell ref="P8:S8"/>
    <mergeCell ref="Q9:S9"/>
    <mergeCell ref="Q11:S11"/>
    <mergeCell ref="Q10:S1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179625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Rules</vt:lpstr>
      <vt:lpstr>DF Champ 25</vt:lpstr>
      <vt:lpstr>DF Champ HCap 25</vt:lpstr>
      <vt:lpstr>IOM Champ 25</vt:lpstr>
      <vt:lpstr>IOM Champ HCap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Quail</dc:creator>
  <dc:description/>
  <cp:lastModifiedBy>Bruce Quail</cp:lastModifiedBy>
  <cp:revision>36</cp:revision>
  <dcterms:created xsi:type="dcterms:W3CDTF">2023-10-26T17:17:38Z</dcterms:created>
  <dcterms:modified xsi:type="dcterms:W3CDTF">2025-12-27T15:31:47Z</dcterms:modified>
  <dc:language>en-AU</dc:language>
</cp:coreProperties>
</file>